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2"/>
  </bookViews>
  <sheets>
    <sheet name="Kryci list" sheetId="1" r:id="rId1"/>
    <sheet name="Rekapitulacia" sheetId="2" r:id="rId2"/>
    <sheet name="Prehlad" sheetId="3" r:id="rId3"/>
  </sheets>
  <definedNames>
    <definedName name="fakt1R">#REF!</definedName>
    <definedName name="_xlnm.Print_Titles" localSheetId="2">'Prehlad'!$8:$10</definedName>
    <definedName name="_xlnm.Print_Titles" localSheetId="1">'Rekapitulacia'!$10:$12</definedName>
    <definedName name="_xlnm.Print_Area" localSheetId="0">'Kryci list'!$A:$M</definedName>
    <definedName name="_xlnm.Print_Area" localSheetId="2">'Prehlad'!$A$1:$J$117</definedName>
    <definedName name="_xlnm.Print_Area" localSheetId="1">'Rekapitulacia'!$A:$D</definedName>
  </definedNames>
  <calcPr fullCalcOnLoad="1"/>
</workbook>
</file>

<file path=xl/sharedStrings.xml><?xml version="1.0" encoding="utf-8"?>
<sst xmlns="http://schemas.openxmlformats.org/spreadsheetml/2006/main" count="446" uniqueCount="265">
  <si>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</si>
  <si>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</si>
  <si>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</si>
  <si>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</si>
  <si>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</si>
  <si>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</si>
  <si>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</si>
  <si>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</si>
  <si>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Rozpočet:</t>
  </si>
  <si>
    <t>Rozpočet</t>
  </si>
  <si>
    <t>Krycí list rozpočtu v</t>
  </si>
  <si>
    <t>EUR</t>
  </si>
  <si>
    <t>Spracoval:</t>
  </si>
  <si>
    <t>Čerpanie</t>
  </si>
  <si>
    <t>Krycí list splátky v</t>
  </si>
  <si>
    <t>za obdobie</t>
  </si>
  <si>
    <t>Mesiac 2011</t>
  </si>
  <si>
    <t>Dňa:</t>
  </si>
  <si>
    <t>Zmluva č.:</t>
  </si>
  <si>
    <t>VK</t>
  </si>
  <si>
    <t>Krycí list výrobnej kalkulácie v</t>
  </si>
  <si>
    <t xml:space="preserve"> Odberateľ:</t>
  </si>
  <si>
    <t>IČO:</t>
  </si>
  <si>
    <t>DIČ:</t>
  </si>
  <si>
    <t>VF</t>
  </si>
  <si>
    <t xml:space="preserve"> Dodávateľ: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</si>
  <si>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</si>
  <si>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</si>
  <si>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</si>
  <si>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</si>
  <si>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</si>
  <si>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</si>
  <si>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</si>
  <si>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</si>
  <si>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</si>
  <si>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</si>
  <si>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</si>
  <si>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</si>
  <si>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</si>
  <si>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</si>
  <si>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</si>
  <si>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</si>
  <si>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</si>
  <si>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</si>
  <si>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</si>
  <si>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</si>
  <si>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</si>
  <si>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</si>
  <si>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</si>
  <si>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</si>
  <si>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</si>
  <si>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</si>
  <si>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</si>
  <si>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</si>
  <si>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</si>
  <si>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</si>
  <si>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</si>
  <si>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</si>
  <si>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>Rekapitulácia rozpočtu v</t>
  </si>
  <si>
    <t>Rekapitulácia splátky v</t>
  </si>
  <si>
    <t>Rekapitulácia výrobnej kalkulácie v</t>
  </si>
  <si>
    <t>Popis položky, stavebného dielu, remesla</t>
  </si>
  <si>
    <t>Por.</t>
  </si>
  <si>
    <t>Kód</t>
  </si>
  <si>
    <t>Kód položky</t>
  </si>
  <si>
    <t>Popis položky, stavebného dielu, remesla,</t>
  </si>
  <si>
    <t>Množstvo</t>
  </si>
  <si>
    <t>Jednotková</t>
  </si>
  <si>
    <t>číslo</t>
  </si>
  <si>
    <t>cen.</t>
  </si>
  <si>
    <t>výkaz-výmer</t>
  </si>
  <si>
    <t>výmera</t>
  </si>
  <si>
    <t>cena</t>
  </si>
  <si>
    <t>JKSO :</t>
  </si>
  <si>
    <t/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</si>
  <si>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</si>
  <si>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</si>
  <si>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</si>
  <si>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</si>
  <si>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</si>
  <si>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</si>
  <si>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</si>
  <si>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</si>
  <si>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</si>
  <si>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</si>
  <si>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</si>
  <si>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PRÁCE A DODÁVKY HSV</t>
  </si>
  <si>
    <t>1 - ZEMNE PRÁCE</t>
  </si>
  <si>
    <t xml:space="preserve">   </t>
  </si>
  <si>
    <t xml:space="preserve">11001-0      </t>
  </si>
  <si>
    <t>Vytýčenie stavby</t>
  </si>
  <si>
    <t>súbor</t>
  </si>
  <si>
    <t>m3</t>
  </si>
  <si>
    <t xml:space="preserve">12220-1101   </t>
  </si>
  <si>
    <t xml:space="preserve">12220-1109   </t>
  </si>
  <si>
    <t>Odkopávky a prekopávky nezapažené. Príplatok k cenám za lepivosť horniny</t>
  </si>
  <si>
    <t xml:space="preserve">13220-1101   </t>
  </si>
  <si>
    <t xml:space="preserve">13220-11011  </t>
  </si>
  <si>
    <t xml:space="preserve">13220-1109   </t>
  </si>
  <si>
    <t xml:space="preserve">13220-11091  </t>
  </si>
  <si>
    <t xml:space="preserve">13320-1101   </t>
  </si>
  <si>
    <t xml:space="preserve">13320-1109   </t>
  </si>
  <si>
    <t>Hĺbenie šachiet zapažených i nezapažených. Príplatok k cenám za lepivosť horniny 3</t>
  </si>
  <si>
    <t xml:space="preserve">16230-1102   </t>
  </si>
  <si>
    <t>m2</t>
  </si>
  <si>
    <t>kg</t>
  </si>
  <si>
    <t xml:space="preserve">16710-1102   </t>
  </si>
  <si>
    <t xml:space="preserve">17120-1202   </t>
  </si>
  <si>
    <t>Uloženie sypaniny na skládky nad 100 do 1000 m3</t>
  </si>
  <si>
    <t xml:space="preserve">17120-9002   </t>
  </si>
  <si>
    <t>2 - ZÁKLADY</t>
  </si>
  <si>
    <t xml:space="preserve">21152-1111   </t>
  </si>
  <si>
    <t>Výplň vsakovacej jamy kamenivom hrubým drveným frakcie 16 - 32 mm</t>
  </si>
  <si>
    <t xml:space="preserve">21156-1111   </t>
  </si>
  <si>
    <t xml:space="preserve">21275-2124   </t>
  </si>
  <si>
    <t>Trativody z flexodrenážnych rúr DN 80</t>
  </si>
  <si>
    <t>m</t>
  </si>
  <si>
    <t xml:space="preserve">21275-2125   </t>
  </si>
  <si>
    <t xml:space="preserve">89421-1111   </t>
  </si>
  <si>
    <t>ks</t>
  </si>
  <si>
    <t xml:space="preserve">27152-1111   </t>
  </si>
  <si>
    <t xml:space="preserve">27531-3611   </t>
  </si>
  <si>
    <t xml:space="preserve">91656-1111   </t>
  </si>
  <si>
    <t xml:space="preserve">59229-24500  </t>
  </si>
  <si>
    <t xml:space="preserve">27535-1217   </t>
  </si>
  <si>
    <t xml:space="preserve">14580-65000  </t>
  </si>
  <si>
    <t xml:space="preserve">76713-7512   </t>
  </si>
  <si>
    <t xml:space="preserve">76791-1120   </t>
  </si>
  <si>
    <t xml:space="preserve">76791-2110   </t>
  </si>
  <si>
    <t xml:space="preserve">30910-76800  </t>
  </si>
  <si>
    <t>Spojovací mater.na mantinelový systém</t>
  </si>
  <si>
    <t xml:space="preserve">34515-32500  </t>
  </si>
  <si>
    <t xml:space="preserve">56475-1115   </t>
  </si>
  <si>
    <t xml:space="preserve">56480-1111   </t>
  </si>
  <si>
    <t>Podklad zo štrkodrviny 0-4 s rozprestrením a zhutnením, hr.po zhutnení 30 mm</t>
  </si>
  <si>
    <t xml:space="preserve">56481-1111   </t>
  </si>
  <si>
    <t xml:space="preserve">58341-34100  </t>
  </si>
  <si>
    <t>Kamenivo drvené drobné   0-4</t>
  </si>
  <si>
    <t>t</t>
  </si>
  <si>
    <t xml:space="preserve">58343-74400  </t>
  </si>
  <si>
    <t>Kamenivo drvené hrubé 32-63</t>
  </si>
  <si>
    <t xml:space="preserve">58343-87200  </t>
  </si>
  <si>
    <t>Kamenivo drvené hrubé   8-16</t>
  </si>
  <si>
    <t xml:space="preserve">21001-0055   </t>
  </si>
  <si>
    <t xml:space="preserve">21010-0002   </t>
  </si>
  <si>
    <t>kus</t>
  </si>
  <si>
    <t xml:space="preserve">21011-0431   </t>
  </si>
  <si>
    <t xml:space="preserve">21012-0466   </t>
  </si>
  <si>
    <t xml:space="preserve">PRÁCE A DODÁVKY HSV  spolu: </t>
  </si>
  <si>
    <t>PRÁCE A DODÁVKY PSV</t>
  </si>
  <si>
    <t xml:space="preserve">18050-2212   </t>
  </si>
  <si>
    <t>Zapieskovanie umelej trávy kremičitým pieskom</t>
  </si>
  <si>
    <t xml:space="preserve">58911-6112   </t>
  </si>
  <si>
    <t xml:space="preserve">58911-6113   </t>
  </si>
  <si>
    <t xml:space="preserve">00572-11300  </t>
  </si>
  <si>
    <t xml:space="preserve">24747-33000  </t>
  </si>
  <si>
    <t>Lepidlo PU mrazuvzdorné</t>
  </si>
  <si>
    <t xml:space="preserve">28322-41010  </t>
  </si>
  <si>
    <t>Podlepovacia  páska</t>
  </si>
  <si>
    <t xml:space="preserve">58151-30000  </t>
  </si>
  <si>
    <t xml:space="preserve">PRÁCE A DODÁVKY PSV  spolu: </t>
  </si>
  <si>
    <t xml:space="preserve">95994-7111   </t>
  </si>
  <si>
    <t xml:space="preserve">76799-5102   </t>
  </si>
  <si>
    <t xml:space="preserve">23240-00100  </t>
  </si>
  <si>
    <t xml:space="preserve">55343-71300  </t>
  </si>
  <si>
    <t>Za rozpočet celkom</t>
  </si>
  <si>
    <t xml:space="preserve">Prehľad rozpočtových nákladov v EUR  </t>
  </si>
  <si>
    <t>Spolu bez DPH</t>
  </si>
  <si>
    <t>Spolu s DPH</t>
  </si>
  <si>
    <t xml:space="preserve">Odberateľ: </t>
  </si>
  <si>
    <t>Obec:</t>
  </si>
  <si>
    <t>m.j.</t>
  </si>
  <si>
    <t xml:space="preserve"> Stavba :</t>
  </si>
  <si>
    <t>Úprava a zrovnanie podkladu po odkopoch so zhutnením</t>
  </si>
  <si>
    <t xml:space="preserve">13320-1489   </t>
  </si>
  <si>
    <t xml:space="preserve">13320-1059   </t>
  </si>
  <si>
    <t>Trativody z flexodrenážnych rúr DN 65</t>
  </si>
  <si>
    <t>Ukladanie drenažných rúr do pripravenej ryhy</t>
  </si>
  <si>
    <t>bm</t>
  </si>
  <si>
    <t>Hutnenie drenáží vrátne lôžka drenážných rýh</t>
  </si>
  <si>
    <t>Vankúše zhutnené pod základy z kameniva hrubého vratne dopravy</t>
  </si>
  <si>
    <t xml:space="preserve">27535-0497  </t>
  </si>
  <si>
    <t xml:space="preserve">27531-0901   </t>
  </si>
  <si>
    <t>Osadenie kotviacich platní do základu</t>
  </si>
  <si>
    <t>Kotviace platne stĺpov mantinelového systemu</t>
  </si>
  <si>
    <t>Doprava sietí</t>
  </si>
  <si>
    <t>Montáž sietí</t>
  </si>
  <si>
    <t>Doprava mantinelov</t>
  </si>
  <si>
    <t>Montáž mantinelov</t>
  </si>
  <si>
    <t>Doprava piesku</t>
  </si>
  <si>
    <t>Doprava umelého trávnika a príslušenstva</t>
  </si>
  <si>
    <t>Príslušenstvo k osvetleniu - kabeláž, rozvodná skriňa, svorky</t>
  </si>
  <si>
    <t>Rekapitulacia rozpočtu</t>
  </si>
  <si>
    <t>Multifunkčný umelý trávnik certifikovaný, farba zelená, vlákno polyetylen, výška vlákna - 20 mm, hustota vpichov 22000/m2, hmotnosť trávnika 2150g/m2, Dtex - 6600, výplň kremičitý piesok - 25 kg/m2, trávnik pre čiary biely, žltý</t>
  </si>
  <si>
    <t>Piesok kremičitý sušený</t>
  </si>
  <si>
    <t xml:space="preserve">Bránky pre futbal hliníkové 4x2x1m Al, vrátane sietí, </t>
  </si>
  <si>
    <t>Tenisová sada (stĺpiky, sieťka, zavažie)</t>
  </si>
  <si>
    <t>Volejbalová sáda (stĺpiky, sieťka)</t>
  </si>
  <si>
    <t>Montáž umelej trávy</t>
  </si>
  <si>
    <t xml:space="preserve">Projektant: </t>
  </si>
  <si>
    <t xml:space="preserve">Plošné zrovnanie po obvode ihriska do š. 2m </t>
  </si>
  <si>
    <t xml:space="preserve">Hĺbenie jám nezapažených pre pätky volejbal, tenis, basketbal </t>
  </si>
  <si>
    <t>Hĺbenie jám nezapažených pre vsakovaciu jamu</t>
  </si>
  <si>
    <t>Vsakovacia šachta s poklopom</t>
  </si>
  <si>
    <t>Betón základov, prostý tr.C 16/20 - pätky volejbal, tenis, basketbal</t>
  </si>
  <si>
    <t>Zhotovenie základových konštrukcii</t>
  </si>
  <si>
    <t>Basketbalové/Streetbalové stojany pozinkované</t>
  </si>
  <si>
    <t xml:space="preserve">Hĺbenie jám nezapažených pre pätky stlpikov mantinelu </t>
  </si>
  <si>
    <t>Betón základov, prostý tr.C 12/15 - obrubníky</t>
  </si>
  <si>
    <t>Šalovacie tvarnice 500x250x300 mm</t>
  </si>
  <si>
    <t>Madlové oblé profily hliníkové dl. 2500 mm, 50x 80 mm spodné a vrchné, hr. 3mm</t>
  </si>
  <si>
    <t>Madlové oblé profily hliníkové dl. 1400 mm, 50x 80 mm spodné a vrchné, hr. 3mm</t>
  </si>
  <si>
    <t>Stĺpy pre osvetlenie hliníkové 6m, uzavreté H profily 80x100mm, osadené v mantinelovom sýstéme</t>
  </si>
  <si>
    <t>Hliníkové stĺpy, uzavreté H profily 80x100mm, v. 3 m, hr. Profilu 3 mm</t>
  </si>
  <si>
    <t>Hliníkové stĺpy, uzavreté H profily 80x100mm, v. 0,9 m, hr. Profilu 3 mm</t>
  </si>
  <si>
    <t>Betón základov, prostý tr.C 16/20 - výplň šalovacie tvarnice (základové pätky)</t>
  </si>
  <si>
    <t>Príplatok za dvojfarebné prevedenie trávnika - červenozelené, čiarovanie volejbal - žlté</t>
  </si>
  <si>
    <t>Čiarovanie (volejbal, tenis, minifutbal) - biele</t>
  </si>
  <si>
    <t>Kotviace platne zakladové mantinelového systemu</t>
  </si>
  <si>
    <t xml:space="preserve">  spolu : </t>
  </si>
  <si>
    <t xml:space="preserve">   spolu: </t>
  </si>
  <si>
    <t xml:space="preserve"> spolu: </t>
  </si>
  <si>
    <t xml:space="preserve">  spolu: </t>
  </si>
  <si>
    <t xml:space="preserve">spolu: </t>
  </si>
  <si>
    <t>4- MANTINELOVÝ SYSTÉM</t>
  </si>
  <si>
    <t>5- ŠPORTOVÝ POVRCH</t>
  </si>
  <si>
    <t>6 - OSVETLENIE</t>
  </si>
  <si>
    <t>7 - ŠPORTOVÉ PRISLUŠENSTVO</t>
  </si>
  <si>
    <t>PRACE A DODAVKY HSV:</t>
  </si>
  <si>
    <t xml:space="preserve">PRÁCE A DODÁVKY PSV: </t>
  </si>
  <si>
    <t>3 - PODKLADOVÉ VRSTVY</t>
  </si>
  <si>
    <t xml:space="preserve">Reflektory pre osvetlenie ihriska LED </t>
  </si>
  <si>
    <t>Mantinelové plastové dosky perodrážkové šedé hr.35 mm dl. 1440 mm</t>
  </si>
  <si>
    <t>Mantinelové plastové dosky perodrážkové šedé hr.35 mm dl 2540 mm</t>
  </si>
  <si>
    <t>Ochranné siete PE, oko 50x50 mm, zelené hr.3 mm, v. 3,0 m od povrchu</t>
  </si>
  <si>
    <t>Odkopávka a prekopávka nezapažená v hornine , do 100 m3</t>
  </si>
  <si>
    <t>Výkop ryhy do šírky 300 mm  do 100 m3 - pre obrubníky</t>
  </si>
  <si>
    <t>Výkop ryhy do šírky 600 mm  do 100 m3 - pre drenáže</t>
  </si>
  <si>
    <t xml:space="preserve">Hĺbenie rýh šírky do 300 mm zapažených i nezapažených s urovnaním dna. Príplatok k cene za lepivosť horniny </t>
  </si>
  <si>
    <t xml:space="preserve">Hĺbenie rýh šírky do 600 mm zapažených i nezapažených s urovnaním dna. Príplatok k cene za lepivosť horniny </t>
  </si>
  <si>
    <t xml:space="preserve">Hĺbenie šachiet zapažených i nezapažených. Príplatok k cenám za lepivosť horniny </t>
  </si>
  <si>
    <t>Vodorovné premiestnenie výkopku po spevnenej ceste, do 3000 m</t>
  </si>
  <si>
    <t>Nakladanie neuľahnutého výkopku z hornín  nad 100 do 1000 m3</t>
  </si>
  <si>
    <t>Poplatok za skladovanie - zemina a kamenivo</t>
  </si>
  <si>
    <t>Dodávateľ:</t>
  </si>
  <si>
    <t>Osadenie obrubníka betón. do lôžka z betónu tr. C 12/15 s bočnou oporou</t>
  </si>
  <si>
    <t>Obrubník 1000x200x80 mm</t>
  </si>
  <si>
    <t>Podklad alebo kryt z kameniva hrubého drveného veľ. 32-63 mm s rozprestretím a zhutn.hr.190 mm</t>
  </si>
  <si>
    <t>Podklad zo štrkodrviny 8-16 s rozprestrením a zhutnením, hr.po zhutnení 90 mm</t>
  </si>
  <si>
    <t>2 - ZÁKLADY a ODVODNENIE</t>
  </si>
  <si>
    <t>Zrovnanie a úprava podkladovej vrstvy podložia pred montážou umelého trávnika</t>
  </si>
  <si>
    <t>Prepojenie kabeláže, bez prípojky, revízna správa</t>
  </si>
  <si>
    <t>Napínací a spoj.materiál ochr.siete - gumove lanká</t>
  </si>
  <si>
    <t xml:space="preserve">30910-76801 </t>
  </si>
  <si>
    <t>Plastové krytky stlpov</t>
  </si>
  <si>
    <t>Plastové krytky na madlovy profil</t>
  </si>
  <si>
    <t>Multifunkčné ihrisko 33 x 18 m</t>
  </si>
  <si>
    <t>Ing. Milan Vorčák</t>
  </si>
  <si>
    <t>Stavba :</t>
  </si>
  <si>
    <t>Odberateľ:</t>
  </si>
  <si>
    <t>Projektant:</t>
  </si>
  <si>
    <t>02/2020</t>
  </si>
  <si>
    <t>Spojená škola internátna Trebišov, Poľná 1469/1, 075 01 Trebišov</t>
  </si>
  <si>
    <t>Parc. 2446/1, K.ú. Trebišov (864188), Obec Trebišov</t>
  </si>
  <si>
    <t>Trebišov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</si>
</sst>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Kč&quot;;\-#,##0\ &quot;Kč&quot;"/>
    <numFmt numFmtId="183" formatCode="#,##0\ &quot;Kč&quot;;[Red]\-#,##0\ &quot;Kč&quot;"/>
    <numFmt numFmtId="184" formatCode="#,##0.00\ &quot;Kč&quot;;\-#,##0.00\ &quot;Kč&quot;"/>
    <numFmt numFmtId="185" formatCode="#,##0.00\ &quot;Kč&quot;;[Red]\-#,##0.00\ &quot;Kč&quot;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#,##0.000"/>
    <numFmt numFmtId="191" formatCode="#,##0.00000"/>
    <numFmt numFmtId="192" formatCode="#,##0&quot; &quot;"/>
    <numFmt numFmtId="193" formatCode="#,##0.00&quot; &quot;"/>
    <numFmt numFmtId="194" formatCode="#,##0&quot;  &quot;"/>
    <numFmt numFmtId="195" formatCode="#,##0\ &quot;Sk&quot;"/>
    <numFmt numFmtId="196" formatCode="#,##0\ _S_k"/>
    <numFmt numFmtId="197" formatCode="#,##0.00&quot; Sk&quot;;[Red]&quot;-&quot;#,##0.00&quot; Sk&quot;"/>
    <numFmt numFmtId="198" formatCode="#,##0&quot; Sk&quot;;&quot;-&quot;#,##0&quot; Sk&quot;"/>
    <numFmt numFmtId="199" formatCode="#,##0&quot; Sk&quot;;[Red]&quot;-&quot;#,##0&quot; Sk&quot;"/>
    <numFmt numFmtId="200" formatCode="#,##0.00&quot; Sk&quot;;&quot;-&quot;#,##0.00&quot; Sk&quot;"/>
    <numFmt numFmtId="201" formatCode="\ "/>
    <numFmt numFmtId="202" formatCode="0;0;"/>
    <numFmt numFmtId="203" formatCode="0.00;0;0"/>
    <numFmt numFmtId="204" formatCode="0.0%"/>
    <numFmt numFmtId="205" formatCode="###,###,###,###.###"/>
    <numFmt numFmtId="206" formatCode="0.000"/>
    <numFmt numFmtId="207" formatCode="0.0"/>
    <numFmt numFmtId="208" formatCode="#,##0.0000"/>
    <numFmt numFmtId="209" formatCode="#,##0.0"/>
    <numFmt numFmtId="210" formatCode="[$-41B]dddd\ d\.\ mmmm\ yyyy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12"/>
      <name val="Arial Narrow"/>
      <family val="2"/>
    </font>
    <font>
      <sz val="18"/>
      <color indexed="62"/>
      <name val="Cambri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9" fontId="8" fillId="0" borderId="1">
      <alignment/>
      <protection/>
    </xf>
    <xf numFmtId="0" fontId="8" fillId="0" borderId="1" applyFont="0" applyFill="0">
      <alignment/>
      <protection/>
    </xf>
    <xf numFmtId="178" fontId="7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2" applyNumberFormat="0" applyFill="0" applyAlignment="0" applyProtection="0"/>
    <xf numFmtId="181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7" fillId="0" borderId="0">
      <alignment/>
      <protection/>
    </xf>
    <xf numFmtId="0" fontId="20" fillId="6" borderId="0" applyNumberFormat="0" applyBorder="0" applyAlignment="0" applyProtection="0"/>
    <xf numFmtId="0" fontId="13" fillId="11" borderId="3" applyNumberFormat="0" applyAlignment="0" applyProtection="0"/>
    <xf numFmtId="180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9" fillId="0" borderId="8" applyNumberFormat="0" applyFill="0" applyAlignment="0" applyProtection="0"/>
    <xf numFmtId="0" fontId="8" fillId="0" borderId="9" applyBorder="0">
      <alignment vertical="center"/>
      <protection/>
    </xf>
    <xf numFmtId="0" fontId="19" fillId="0" borderId="0" applyNumberFormat="0" applyFill="0" applyBorder="0" applyAlignment="0" applyProtection="0"/>
    <xf numFmtId="0" fontId="8" fillId="0" borderId="9">
      <alignment vertical="center"/>
      <protection/>
    </xf>
    <xf numFmtId="0" fontId="17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21" fillId="7" borderId="10" applyNumberFormat="0" applyAlignment="0" applyProtection="0"/>
    <xf numFmtId="0" fontId="22" fillId="12" borderId="10" applyNumberFormat="0" applyAlignment="0" applyProtection="0"/>
    <xf numFmtId="0" fontId="23" fillId="12" borderId="11" applyNumberFormat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9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91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70" applyFont="1" applyAlignment="1">
      <alignment horizontal="left" vertical="center"/>
      <protection/>
    </xf>
    <xf numFmtId="0" fontId="4" fillId="0" borderId="12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right" vertical="center"/>
      <protection/>
    </xf>
    <xf numFmtId="0" fontId="4" fillId="0" borderId="14" xfId="70" applyFont="1" applyBorder="1" applyAlignment="1">
      <alignment horizontal="left" vertical="center"/>
      <protection/>
    </xf>
    <xf numFmtId="0" fontId="4" fillId="0" borderId="15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right" vertical="center"/>
      <protection/>
    </xf>
    <xf numFmtId="0" fontId="4" fillId="0" borderId="17" xfId="70" applyFont="1" applyBorder="1" applyAlignment="1">
      <alignment horizontal="left" vertical="center"/>
      <protection/>
    </xf>
    <xf numFmtId="0" fontId="4" fillId="0" borderId="18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right" vertical="center"/>
      <protection/>
    </xf>
    <xf numFmtId="0" fontId="4" fillId="0" borderId="20" xfId="70" applyFont="1" applyBorder="1" applyAlignment="1">
      <alignment horizontal="left" vertical="center"/>
      <protection/>
    </xf>
    <xf numFmtId="0" fontId="4" fillId="0" borderId="21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center" vertical="center"/>
      <protection/>
    </xf>
    <xf numFmtId="0" fontId="4" fillId="0" borderId="23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Continuous" vertical="center"/>
      <protection/>
    </xf>
    <xf numFmtId="0" fontId="4" fillId="0" borderId="25" xfId="70" applyFont="1" applyBorder="1" applyAlignment="1">
      <alignment horizontal="centerContinuous" vertical="center"/>
      <protection/>
    </xf>
    <xf numFmtId="0" fontId="4" fillId="0" borderId="26" xfId="70" applyFont="1" applyBorder="1" applyAlignment="1">
      <alignment horizontal="centerContinuous" vertical="center"/>
      <protection/>
    </xf>
    <xf numFmtId="0" fontId="4" fillId="0" borderId="27" xfId="70" applyFont="1" applyBorder="1" applyAlignment="1">
      <alignment horizontal="center" vertical="center"/>
      <protection/>
    </xf>
    <xf numFmtId="0" fontId="4" fillId="0" borderId="28" xfId="70" applyFont="1" applyBorder="1" applyAlignment="1">
      <alignment horizontal="left" vertical="center"/>
      <protection/>
    </xf>
    <xf numFmtId="0" fontId="4" fillId="0" borderId="29" xfId="70" applyFont="1" applyBorder="1" applyAlignment="1">
      <alignment horizontal="left" vertical="center"/>
      <protection/>
    </xf>
    <xf numFmtId="10" fontId="4" fillId="0" borderId="30" xfId="70" applyNumberFormat="1" applyFont="1" applyBorder="1" applyAlignment="1">
      <alignment horizontal="right" vertical="center"/>
      <protection/>
    </xf>
    <xf numFmtId="0" fontId="4" fillId="0" borderId="31" xfId="70" applyFont="1" applyBorder="1" applyAlignment="1">
      <alignment horizontal="center" vertical="center"/>
      <protection/>
    </xf>
    <xf numFmtId="0" fontId="4" fillId="0" borderId="9" xfId="70" applyFont="1" applyBorder="1" applyAlignment="1">
      <alignment horizontal="left" vertical="center"/>
      <protection/>
    </xf>
    <xf numFmtId="0" fontId="4" fillId="0" borderId="32" xfId="70" applyFont="1" applyBorder="1" applyAlignment="1">
      <alignment horizontal="left" vertical="center"/>
      <protection/>
    </xf>
    <xf numFmtId="10" fontId="4" fillId="0" borderId="33" xfId="70" applyNumberFormat="1" applyFont="1" applyBorder="1" applyAlignment="1">
      <alignment horizontal="right" vertical="center"/>
      <protection/>
    </xf>
    <xf numFmtId="0" fontId="4" fillId="0" borderId="34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right" vertical="center"/>
      <protection/>
    </xf>
    <xf numFmtId="0" fontId="4" fillId="0" borderId="37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right" vertical="center"/>
      <protection/>
    </xf>
    <xf numFmtId="0" fontId="4" fillId="0" borderId="38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" vertical="center"/>
      <protection/>
    </xf>
    <xf numFmtId="0" fontId="4" fillId="0" borderId="40" xfId="70" applyFont="1" applyBorder="1" applyAlignment="1">
      <alignment horizontal="centerContinuous" vertical="center"/>
      <protection/>
    </xf>
    <xf numFmtId="0" fontId="4" fillId="0" borderId="41" xfId="70" applyFont="1" applyBorder="1" applyAlignment="1">
      <alignment horizontal="left" vertical="center"/>
      <protection/>
    </xf>
    <xf numFmtId="0" fontId="4" fillId="0" borderId="42" xfId="70" applyFont="1" applyBorder="1" applyAlignment="1">
      <alignment horizontal="left" vertical="center"/>
      <protection/>
    </xf>
    <xf numFmtId="0" fontId="4" fillId="0" borderId="43" xfId="70" applyFont="1" applyBorder="1" applyAlignment="1">
      <alignment horizontal="left" vertical="center"/>
      <protection/>
    </xf>
    <xf numFmtId="0" fontId="4" fillId="0" borderId="0" xfId="70" applyFont="1" applyBorder="1" applyAlignment="1">
      <alignment horizontal="left" vertical="center"/>
      <protection/>
    </xf>
    <xf numFmtId="0" fontId="4" fillId="0" borderId="44" xfId="70" applyFont="1" applyBorder="1" applyAlignment="1">
      <alignment horizontal="left" vertical="center"/>
      <protection/>
    </xf>
    <xf numFmtId="0" fontId="4" fillId="0" borderId="33" xfId="70" applyFont="1" applyBorder="1" applyAlignment="1">
      <alignment horizontal="left" vertical="center"/>
      <protection/>
    </xf>
    <xf numFmtId="0" fontId="4" fillId="0" borderId="41" xfId="70" applyFont="1" applyBorder="1" applyAlignment="1">
      <alignment horizontal="right" vertical="center"/>
      <protection/>
    </xf>
    <xf numFmtId="0" fontId="4" fillId="0" borderId="0" xfId="70" applyFont="1" applyBorder="1" applyAlignment="1">
      <alignment horizontal="right" vertical="center"/>
      <protection/>
    </xf>
    <xf numFmtId="0" fontId="4" fillId="0" borderId="45" xfId="70" applyFont="1" applyBorder="1" applyAlignment="1">
      <alignment horizontal="left" vertical="center"/>
      <protection/>
    </xf>
    <xf numFmtId="0" fontId="4" fillId="0" borderId="30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left" vertical="center"/>
      <protection/>
    </xf>
    <xf numFmtId="0" fontId="4" fillId="0" borderId="47" xfId="70" applyFont="1" applyBorder="1" applyAlignment="1">
      <alignment horizontal="left" vertical="center"/>
      <protection/>
    </xf>
    <xf numFmtId="0" fontId="4" fillId="0" borderId="48" xfId="70" applyFont="1" applyBorder="1" applyAlignment="1">
      <alignment horizontal="left" vertical="center"/>
      <protection/>
    </xf>
    <xf numFmtId="0" fontId="4" fillId="0" borderId="0" xfId="70" applyFont="1">
      <alignment/>
      <protection/>
    </xf>
    <xf numFmtId="0" fontId="4" fillId="0" borderId="0" xfId="70" applyFont="1" applyAlignment="1">
      <alignment horizontal="left" vertical="center"/>
      <protection/>
    </xf>
    <xf numFmtId="0" fontId="6" fillId="0" borderId="49" xfId="70" applyFont="1" applyBorder="1" applyAlignment="1">
      <alignment horizontal="center" vertical="center"/>
      <protection/>
    </xf>
    <xf numFmtId="192" fontId="4" fillId="0" borderId="25" xfId="70" applyNumberFormat="1" applyFont="1" applyBorder="1" applyAlignment="1">
      <alignment horizontal="centerContinuous" vertical="center"/>
      <protection/>
    </xf>
    <xf numFmtId="0" fontId="6" fillId="0" borderId="50" xfId="70" applyFont="1" applyBorder="1" applyAlignment="1">
      <alignment horizontal="center" vertical="center"/>
      <protection/>
    </xf>
    <xf numFmtId="0" fontId="4" fillId="0" borderId="51" xfId="70" applyFont="1" applyBorder="1" applyAlignment="1">
      <alignment horizontal="left" vertical="center"/>
      <protection/>
    </xf>
    <xf numFmtId="192" fontId="4" fillId="0" borderId="52" xfId="70" applyNumberFormat="1" applyFont="1" applyBorder="1" applyAlignment="1">
      <alignment horizontal="right" vertical="center"/>
      <protection/>
    </xf>
    <xf numFmtId="49" fontId="4" fillId="0" borderId="13" xfId="70" applyNumberFormat="1" applyFont="1" applyBorder="1" applyAlignment="1">
      <alignment horizontal="right" vertical="center"/>
      <protection/>
    </xf>
    <xf numFmtId="49" fontId="4" fillId="0" borderId="16" xfId="70" applyNumberFormat="1" applyFont="1" applyBorder="1" applyAlignment="1">
      <alignment horizontal="right" vertical="center"/>
      <protection/>
    </xf>
    <xf numFmtId="49" fontId="4" fillId="0" borderId="19" xfId="70" applyNumberFormat="1" applyFont="1" applyBorder="1" applyAlignment="1">
      <alignment horizontal="right" vertical="center"/>
      <protection/>
    </xf>
    <xf numFmtId="0" fontId="4" fillId="0" borderId="12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right" vertical="center"/>
      <protection/>
    </xf>
    <xf numFmtId="0" fontId="4" fillId="0" borderId="47" xfId="70" applyFont="1" applyBorder="1" applyAlignment="1">
      <alignment vertical="center"/>
      <protection/>
    </xf>
    <xf numFmtId="0" fontId="4" fillId="0" borderId="47" xfId="70" applyFont="1" applyBorder="1" applyAlignment="1">
      <alignment horizontal="right" vertical="center"/>
      <protection/>
    </xf>
    <xf numFmtId="0" fontId="4" fillId="0" borderId="13" xfId="70" applyFont="1" applyBorder="1" applyAlignment="1">
      <alignment vertical="center"/>
      <protection/>
    </xf>
    <xf numFmtId="196" fontId="4" fillId="0" borderId="13" xfId="70" applyNumberFormat="1" applyFont="1" applyBorder="1" applyAlignment="1">
      <alignment horizontal="left" vertical="center"/>
      <protection/>
    </xf>
    <xf numFmtId="196" fontId="4" fillId="0" borderId="47" xfId="70" applyNumberFormat="1" applyFont="1" applyBorder="1" applyAlignment="1">
      <alignment horizontal="left" vertical="center"/>
      <protection/>
    </xf>
    <xf numFmtId="195" fontId="4" fillId="0" borderId="13" xfId="70" applyNumberFormat="1" applyFont="1" applyBorder="1" applyAlignment="1">
      <alignment horizontal="right" vertical="center"/>
      <protection/>
    </xf>
    <xf numFmtId="195" fontId="4" fillId="0" borderId="47" xfId="70" applyNumberFormat="1" applyFont="1" applyBorder="1" applyAlignment="1">
      <alignment horizontal="right" vertical="center"/>
      <protection/>
    </xf>
    <xf numFmtId="3" fontId="4" fillId="0" borderId="53" xfId="70" applyNumberFormat="1" applyFont="1" applyBorder="1" applyAlignment="1">
      <alignment horizontal="right" vertical="center"/>
      <protection/>
    </xf>
    <xf numFmtId="3" fontId="4" fillId="0" borderId="54" xfId="70" applyNumberFormat="1" applyFont="1" applyBorder="1" applyAlignment="1">
      <alignment horizontal="right" vertical="center"/>
      <protection/>
    </xf>
    <xf numFmtId="3" fontId="4" fillId="0" borderId="14" xfId="70" applyNumberFormat="1" applyFont="1" applyBorder="1" applyAlignment="1">
      <alignment vertical="center"/>
      <protection/>
    </xf>
    <xf numFmtId="3" fontId="4" fillId="0" borderId="48" xfId="70" applyNumberFormat="1" applyFont="1" applyBorder="1" applyAlignment="1">
      <alignment vertic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9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0" fontId="25" fillId="0" borderId="0" xfId="70" applyFont="1">
      <alignment/>
      <protection/>
    </xf>
    <xf numFmtId="49" fontId="26" fillId="0" borderId="0" xfId="70" applyNumberFormat="1" applyFont="1">
      <alignment/>
      <protection/>
    </xf>
    <xf numFmtId="0" fontId="26" fillId="0" borderId="0" xfId="70" applyFont="1">
      <alignment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56" xfId="0" applyNumberFormat="1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8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28" xfId="70" applyNumberFormat="1" applyFont="1" applyBorder="1" applyAlignment="1">
      <alignment horizontal="right" vertical="center"/>
      <protection/>
    </xf>
    <xf numFmtId="4" fontId="4" fillId="0" borderId="59" xfId="70" applyNumberFormat="1" applyFont="1" applyBorder="1" applyAlignment="1">
      <alignment horizontal="right" vertical="center"/>
      <protection/>
    </xf>
    <xf numFmtId="4" fontId="4" fillId="0" borderId="9" xfId="70" applyNumberFormat="1" applyFont="1" applyBorder="1" applyAlignment="1">
      <alignment horizontal="right" vertical="center"/>
      <protection/>
    </xf>
    <xf numFmtId="4" fontId="4" fillId="0" borderId="60" xfId="70" applyNumberFormat="1" applyFont="1" applyBorder="1" applyAlignment="1">
      <alignment horizontal="right" vertical="center"/>
      <protection/>
    </xf>
    <xf numFmtId="4" fontId="4" fillId="0" borderId="61" xfId="70" applyNumberFormat="1" applyFont="1" applyBorder="1" applyAlignment="1">
      <alignment horizontal="right" vertical="center"/>
      <protection/>
    </xf>
    <xf numFmtId="4" fontId="4" fillId="0" borderId="35" xfId="70" applyNumberFormat="1" applyFont="1" applyBorder="1" applyAlignment="1">
      <alignment horizontal="right" vertical="center"/>
      <protection/>
    </xf>
    <xf numFmtId="4" fontId="4" fillId="0" borderId="37" xfId="70" applyNumberFormat="1" applyFont="1" applyBorder="1" applyAlignment="1">
      <alignment horizontal="right" vertical="center"/>
      <protection/>
    </xf>
    <xf numFmtId="4" fontId="4" fillId="0" borderId="62" xfId="70" applyNumberFormat="1" applyFont="1" applyBorder="1" applyAlignment="1">
      <alignment horizontal="right" vertical="center"/>
      <protection/>
    </xf>
    <xf numFmtId="4" fontId="4" fillId="0" borderId="33" xfId="70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4" fontId="6" fillId="0" borderId="0" xfId="0" applyNumberFormat="1" applyFont="1" applyAlignment="1" applyProtection="1">
      <alignment vertical="top"/>
      <protection/>
    </xf>
    <xf numFmtId="190" fontId="6" fillId="0" borderId="0" xfId="0" applyNumberFormat="1" applyFont="1" applyAlignment="1" applyProtection="1">
      <alignment vertical="top"/>
      <protection/>
    </xf>
    <xf numFmtId="14" fontId="6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horizontal="right" vertical="top"/>
      <protection/>
    </xf>
    <xf numFmtId="2" fontId="6" fillId="0" borderId="0" xfId="0" applyNumberFormat="1" applyFont="1" applyAlignment="1" applyProtection="1">
      <alignment vertical="top"/>
      <protection/>
    </xf>
    <xf numFmtId="4" fontId="5" fillId="0" borderId="0" xfId="0" applyNumberFormat="1" applyFont="1" applyAlignment="1" applyProtection="1">
      <alignment vertical="top"/>
      <protection/>
    </xf>
    <xf numFmtId="49" fontId="5" fillId="0" borderId="0" xfId="0" applyNumberFormat="1" applyFont="1" applyAlignment="1" applyProtection="1">
      <alignment horizontal="left" vertical="top" wrapText="1"/>
      <protection/>
    </xf>
    <xf numFmtId="2" fontId="5" fillId="0" borderId="0" xfId="0" applyNumberFormat="1" applyFont="1" applyAlignment="1" applyProtection="1">
      <alignment vertical="top"/>
      <protection/>
    </xf>
    <xf numFmtId="0" fontId="27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49" fontId="4" fillId="0" borderId="19" xfId="70" applyNumberFormat="1" applyFont="1" applyBorder="1" applyAlignment="1">
      <alignment horizontal="left" vertical="center"/>
      <protection/>
    </xf>
    <xf numFmtId="0" fontId="6" fillId="0" borderId="0" xfId="0" applyFont="1" applyAlignment="1" applyProtection="1">
      <alignment horizontal="left"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right" vertical="center"/>
      <protection/>
    </xf>
    <xf numFmtId="0" fontId="4" fillId="0" borderId="57" xfId="0" applyFont="1" applyBorder="1" applyAlignment="1" applyProtection="1">
      <alignment horizontal="right" vertical="center"/>
      <protection/>
    </xf>
    <xf numFmtId="0" fontId="4" fillId="0" borderId="55" xfId="0" applyFont="1" applyBorder="1" applyAlignment="1" applyProtection="1">
      <alignment horizontal="center" wrapText="1"/>
      <protection/>
    </xf>
    <xf numFmtId="0" fontId="4" fillId="0" borderId="57" xfId="0" applyFont="1" applyBorder="1" applyAlignment="1" applyProtection="1">
      <alignment horizontal="center" wrapText="1"/>
      <protection/>
    </xf>
    <xf numFmtId="0" fontId="4" fillId="0" borderId="55" xfId="0" applyNumberFormat="1" applyFont="1" applyBorder="1" applyAlignment="1" applyProtection="1">
      <alignment horizontal="center" vertical="top"/>
      <protection/>
    </xf>
    <xf numFmtId="0" fontId="4" fillId="0" borderId="57" xfId="0" applyNumberFormat="1" applyFont="1" applyBorder="1" applyAlignment="1" applyProtection="1">
      <alignment horizontal="center" vertical="top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view="pageLayout" workbookViewId="0" topLeftCell="A1">
      <selection activeCell="H2" sqref="H2"/>
    </sheetView>
  </sheetViews>
  <sheetFormatPr defaultColWidth="9.140625" defaultRowHeight="12.75"/>
  <cols>
    <col min="1" max="1" width="0.71875" style="60" customWidth="1"/>
    <col min="2" max="2" width="3.7109375" style="60" customWidth="1"/>
    <col min="3" max="3" width="6.8515625" style="60" customWidth="1"/>
    <col min="4" max="6" width="14.00390625" style="60" customWidth="1"/>
    <col min="7" max="7" width="3.8515625" style="60" customWidth="1"/>
    <col min="8" max="8" width="22.7109375" style="60" customWidth="1"/>
    <col min="9" max="9" width="14.00390625" style="60" customWidth="1"/>
    <col min="10" max="10" width="4.28125" style="60" customWidth="1"/>
    <col min="11" max="11" width="19.7109375" style="60" customWidth="1"/>
    <col min="12" max="12" width="9.7109375" style="60" customWidth="1"/>
    <col min="13" max="13" width="14.00390625" style="60" customWidth="1"/>
    <col min="14" max="14" width="0.71875" style="60" customWidth="1"/>
    <col min="15" max="15" width="1.421875" style="60" customWidth="1"/>
    <col min="16" max="23" width="9.140625" style="60" customWidth="1"/>
    <col min="24" max="25" width="5.7109375" style="60" customWidth="1"/>
    <col min="26" max="26" width="6.57421875" style="60" customWidth="1"/>
    <col min="27" max="27" width="21.421875" style="60" customWidth="1"/>
    <col min="28" max="28" width="4.28125" style="60" customWidth="1"/>
    <col min="29" max="29" width="8.28125" style="60" customWidth="1"/>
    <col min="30" max="30" width="8.7109375" style="60" customWidth="1"/>
    <col min="31" max="16384" width="9.140625" style="60" customWidth="1"/>
  </cols>
  <sheetData>
    <row r="1" spans="2:30" ht="28.5" customHeight="1" thickBot="1">
      <c r="B1" s="61"/>
      <c r="C1" s="61"/>
      <c r="D1" s="61"/>
      <c r="E1" s="61"/>
      <c r="F1" s="61"/>
      <c r="G1" s="61"/>
      <c r="H1" s="9" t="str">
        <f>CONCATENATE(AA2," ",AB2," ",AC2," ",AD2)</f>
        <v>Krycí list rozpočtu v EUR  </v>
      </c>
      <c r="I1" s="61"/>
      <c r="J1" s="61"/>
      <c r="K1" s="61"/>
      <c r="L1" s="61"/>
      <c r="M1" s="61"/>
      <c r="Z1" s="89" t="s">
        <v>2</v>
      </c>
      <c r="AA1" s="89" t="s">
        <v>3</v>
      </c>
      <c r="AB1" s="89" t="s">
        <v>4</v>
      </c>
      <c r="AC1" s="89" t="s">
        <v>5</v>
      </c>
      <c r="AD1" s="89" t="s">
        <v>6</v>
      </c>
    </row>
    <row r="2" spans="2:30" ht="18" customHeight="1" thickTop="1">
      <c r="B2" s="10" t="s">
        <v>172</v>
      </c>
      <c r="C2" s="11"/>
      <c r="D2" s="11" t="s">
        <v>256</v>
      </c>
      <c r="E2" s="11"/>
      <c r="F2" s="11"/>
      <c r="G2" s="12" t="s">
        <v>7</v>
      </c>
      <c r="H2" s="11" t="s">
        <v>263</v>
      </c>
      <c r="I2" s="11"/>
      <c r="J2" s="12" t="s">
        <v>8</v>
      </c>
      <c r="K2" s="11"/>
      <c r="L2" s="11"/>
      <c r="M2" s="13"/>
      <c r="Z2" s="89" t="s">
        <v>9</v>
      </c>
      <c r="AA2" s="91" t="s">
        <v>10</v>
      </c>
      <c r="AB2" s="91" t="s">
        <v>11</v>
      </c>
      <c r="AC2" s="91"/>
      <c r="AD2" s="90"/>
    </row>
    <row r="3" spans="2:30" ht="18" customHeight="1">
      <c r="B3" s="14" t="s">
        <v>0</v>
      </c>
      <c r="C3" s="15"/>
      <c r="D3" s="15"/>
      <c r="E3" s="15"/>
      <c r="F3" s="15"/>
      <c r="G3" s="16" t="s">
        <v>73</v>
      </c>
      <c r="H3" s="15"/>
      <c r="I3" s="15"/>
      <c r="J3" s="16" t="s">
        <v>12</v>
      </c>
      <c r="K3" s="15" t="s">
        <v>257</v>
      </c>
      <c r="L3" s="15"/>
      <c r="M3" s="17"/>
      <c r="Z3" s="89" t="s">
        <v>13</v>
      </c>
      <c r="AA3" s="91" t="s">
        <v>14</v>
      </c>
      <c r="AB3" s="91" t="s">
        <v>11</v>
      </c>
      <c r="AC3" s="91" t="s">
        <v>15</v>
      </c>
      <c r="AD3" s="90" t="s">
        <v>16</v>
      </c>
    </row>
    <row r="4" spans="2:30" ht="18" customHeight="1" thickBot="1">
      <c r="B4" s="18" t="s">
        <v>0</v>
      </c>
      <c r="C4" s="19"/>
      <c r="D4" s="19"/>
      <c r="E4" s="19"/>
      <c r="F4" s="19"/>
      <c r="G4" s="20"/>
      <c r="H4" s="19"/>
      <c r="I4" s="19"/>
      <c r="J4" s="20" t="s">
        <v>17</v>
      </c>
      <c r="K4" s="122" t="s">
        <v>261</v>
      </c>
      <c r="L4" s="19" t="s">
        <v>18</v>
      </c>
      <c r="M4" s="21"/>
      <c r="Z4" s="89" t="s">
        <v>19</v>
      </c>
      <c r="AA4" s="91" t="s">
        <v>20</v>
      </c>
      <c r="AB4" s="91" t="s">
        <v>11</v>
      </c>
      <c r="AC4" s="91"/>
      <c r="AD4" s="90"/>
    </row>
    <row r="5" spans="2:30" ht="18" customHeight="1" thickTop="1">
      <c r="B5" s="10" t="s">
        <v>21</v>
      </c>
      <c r="C5" s="11"/>
      <c r="D5" s="11" t="s">
        <v>262</v>
      </c>
      <c r="E5" s="11"/>
      <c r="F5" s="11"/>
      <c r="G5" s="67" t="s">
        <v>74</v>
      </c>
      <c r="H5" s="11"/>
      <c r="I5" s="11"/>
      <c r="J5" s="11" t="s">
        <v>22</v>
      </c>
      <c r="K5" s="11">
        <v>17072948</v>
      </c>
      <c r="L5" s="11" t="s">
        <v>23</v>
      </c>
      <c r="M5" s="13"/>
      <c r="Z5" s="89" t="s">
        <v>24</v>
      </c>
      <c r="AA5" s="91" t="s">
        <v>14</v>
      </c>
      <c r="AB5" s="91" t="s">
        <v>11</v>
      </c>
      <c r="AC5" s="91" t="s">
        <v>15</v>
      </c>
      <c r="AD5" s="90" t="s">
        <v>16</v>
      </c>
    </row>
    <row r="6" spans="2:13" ht="18" customHeight="1">
      <c r="B6" s="14" t="s">
        <v>25</v>
      </c>
      <c r="C6" s="15"/>
      <c r="D6" s="15"/>
      <c r="E6" s="15"/>
      <c r="F6" s="15"/>
      <c r="G6" s="68" t="s">
        <v>74</v>
      </c>
      <c r="H6" s="15"/>
      <c r="I6" s="15"/>
      <c r="J6" s="15" t="s">
        <v>22</v>
      </c>
      <c r="K6" s="15"/>
      <c r="L6" s="15" t="s">
        <v>23</v>
      </c>
      <c r="M6" s="17"/>
    </row>
    <row r="7" spans="2:13" ht="18" customHeight="1" thickBot="1">
      <c r="B7" s="18" t="s">
        <v>26</v>
      </c>
      <c r="C7" s="19"/>
      <c r="D7" s="19" t="s">
        <v>257</v>
      </c>
      <c r="E7" s="19"/>
      <c r="F7" s="19"/>
      <c r="G7" s="69"/>
      <c r="H7" s="19"/>
      <c r="I7" s="19"/>
      <c r="J7" s="19" t="s">
        <v>22</v>
      </c>
      <c r="K7" s="19"/>
      <c r="L7" s="19" t="s">
        <v>23</v>
      </c>
      <c r="M7" s="21"/>
    </row>
    <row r="8" spans="2:13" ht="18" customHeight="1" thickTop="1">
      <c r="B8" s="70"/>
      <c r="C8" s="74"/>
      <c r="D8" s="75"/>
      <c r="E8" s="77"/>
      <c r="F8" s="79">
        <f>IF(B8&lt;&gt;0,ROUND($M$26/B8,0),0)</f>
        <v>0</v>
      </c>
      <c r="G8" s="67"/>
      <c r="H8" s="74"/>
      <c r="I8" s="79">
        <f>IF(G8&lt;&gt;0,ROUND($M$26/G8,0),0)</f>
        <v>0</v>
      </c>
      <c r="J8" s="12"/>
      <c r="K8" s="74"/>
      <c r="L8" s="77"/>
      <c r="M8" s="81">
        <f>IF(J8&lt;&gt;0,ROUND($M$26/J8,0),0)</f>
        <v>0</v>
      </c>
    </row>
    <row r="9" spans="2:13" ht="18" customHeight="1" thickBot="1">
      <c r="B9" s="71"/>
      <c r="C9" s="72"/>
      <c r="D9" s="76"/>
      <c r="E9" s="78"/>
      <c r="F9" s="80">
        <f>IF(B9&lt;&gt;0,ROUND($M$26/B9,0),0)</f>
        <v>0</v>
      </c>
      <c r="G9" s="73"/>
      <c r="H9" s="72"/>
      <c r="I9" s="80">
        <f>IF(G9&lt;&gt;0,ROUND($M$26/G9,0),0)</f>
        <v>0</v>
      </c>
      <c r="J9" s="73"/>
      <c r="K9" s="72"/>
      <c r="L9" s="78"/>
      <c r="M9" s="82">
        <f>IF(J9&lt;&gt;0,ROUND($M$26/J9,0),0)</f>
        <v>0</v>
      </c>
    </row>
    <row r="10" spans="2:13" ht="18" customHeight="1" thickTop="1">
      <c r="B10" s="62" t="s">
        <v>27</v>
      </c>
      <c r="C10" s="23" t="s">
        <v>28</v>
      </c>
      <c r="D10" s="24" t="s">
        <v>29</v>
      </c>
      <c r="E10" s="24" t="s">
        <v>30</v>
      </c>
      <c r="F10" s="25" t="s">
        <v>31</v>
      </c>
      <c r="G10" s="62" t="s">
        <v>32</v>
      </c>
      <c r="H10" s="26" t="s">
        <v>33</v>
      </c>
      <c r="I10" s="27"/>
      <c r="J10" s="62" t="s">
        <v>34</v>
      </c>
      <c r="K10" s="26" t="s">
        <v>35</v>
      </c>
      <c r="L10" s="28"/>
      <c r="M10" s="27"/>
    </row>
    <row r="11" spans="2:13" ht="18" customHeight="1">
      <c r="B11" s="29">
        <v>1</v>
      </c>
      <c r="C11" s="30" t="s">
        <v>36</v>
      </c>
      <c r="D11" s="98"/>
      <c r="E11" s="98"/>
      <c r="F11" s="99"/>
      <c r="G11" s="29">
        <v>6</v>
      </c>
      <c r="H11" s="30" t="s">
        <v>75</v>
      </c>
      <c r="I11" s="99">
        <v>0</v>
      </c>
      <c r="J11" s="29">
        <v>11</v>
      </c>
      <c r="K11" s="31" t="s">
        <v>78</v>
      </c>
      <c r="L11" s="32">
        <v>0</v>
      </c>
      <c r="M11" s="99">
        <v>0</v>
      </c>
    </row>
    <row r="12" spans="2:13" ht="18" customHeight="1">
      <c r="B12" s="33">
        <v>2</v>
      </c>
      <c r="C12" s="34" t="s">
        <v>37</v>
      </c>
      <c r="D12" s="100"/>
      <c r="E12" s="100"/>
      <c r="F12" s="99"/>
      <c r="G12" s="33">
        <v>7</v>
      </c>
      <c r="H12" s="34" t="s">
        <v>76</v>
      </c>
      <c r="I12" s="101">
        <v>0</v>
      </c>
      <c r="J12" s="33">
        <v>12</v>
      </c>
      <c r="K12" s="35" t="s">
        <v>79</v>
      </c>
      <c r="L12" s="36">
        <v>0</v>
      </c>
      <c r="M12" s="101">
        <v>0</v>
      </c>
    </row>
    <row r="13" spans="2:13" ht="18" customHeight="1">
      <c r="B13" s="33">
        <v>3</v>
      </c>
      <c r="C13" s="34" t="s">
        <v>38</v>
      </c>
      <c r="D13" s="100"/>
      <c r="E13" s="100"/>
      <c r="F13" s="99"/>
      <c r="G13" s="33">
        <v>8</v>
      </c>
      <c r="H13" s="34" t="s">
        <v>77</v>
      </c>
      <c r="I13" s="101">
        <v>0</v>
      </c>
      <c r="J13" s="33">
        <v>13</v>
      </c>
      <c r="K13" s="35" t="s">
        <v>80</v>
      </c>
      <c r="L13" s="36">
        <v>0</v>
      </c>
      <c r="M13" s="101">
        <v>0</v>
      </c>
    </row>
    <row r="14" spans="2:13" ht="18" customHeight="1" thickBot="1">
      <c r="B14" s="33">
        <v>4</v>
      </c>
      <c r="C14" s="34" t="s">
        <v>39</v>
      </c>
      <c r="D14" s="100"/>
      <c r="E14" s="100"/>
      <c r="F14" s="102"/>
      <c r="G14" s="33">
        <v>9</v>
      </c>
      <c r="H14" s="34" t="s">
        <v>0</v>
      </c>
      <c r="I14" s="101">
        <v>0</v>
      </c>
      <c r="J14" s="33">
        <v>14</v>
      </c>
      <c r="K14" s="35" t="s">
        <v>0</v>
      </c>
      <c r="L14" s="36">
        <v>0</v>
      </c>
      <c r="M14" s="101">
        <v>0</v>
      </c>
    </row>
    <row r="15" spans="2:13" ht="18" customHeight="1" thickBot="1">
      <c r="B15" s="37">
        <v>5</v>
      </c>
      <c r="C15" s="38" t="s">
        <v>40</v>
      </c>
      <c r="D15" s="103"/>
      <c r="E15" s="104"/>
      <c r="F15" s="105"/>
      <c r="G15" s="39">
        <v>10</v>
      </c>
      <c r="H15" s="40" t="s">
        <v>41</v>
      </c>
      <c r="I15" s="105">
        <f>SUM(I11:I14)</f>
        <v>0</v>
      </c>
      <c r="J15" s="37">
        <v>15</v>
      </c>
      <c r="K15" s="41"/>
      <c r="L15" s="42" t="s">
        <v>42</v>
      </c>
      <c r="M15" s="105">
        <f>SUM(M11:M14)</f>
        <v>0</v>
      </c>
    </row>
    <row r="16" spans="2:13" ht="18" customHeight="1" thickTop="1">
      <c r="B16" s="43" t="s">
        <v>43</v>
      </c>
      <c r="C16" s="44"/>
      <c r="D16" s="44"/>
      <c r="E16" s="44"/>
      <c r="F16" s="45"/>
      <c r="G16" s="43" t="s">
        <v>44</v>
      </c>
      <c r="H16" s="44"/>
      <c r="I16" s="46"/>
      <c r="J16" s="62" t="s">
        <v>45</v>
      </c>
      <c r="K16" s="26" t="s">
        <v>46</v>
      </c>
      <c r="L16" s="28"/>
      <c r="M16" s="63"/>
    </row>
    <row r="17" spans="2:13" ht="18" customHeight="1">
      <c r="B17" s="47"/>
      <c r="C17" s="48" t="s">
        <v>47</v>
      </c>
      <c r="D17" s="48"/>
      <c r="E17" s="48" t="s">
        <v>48</v>
      </c>
      <c r="F17" s="49"/>
      <c r="G17" s="47"/>
      <c r="H17" s="50"/>
      <c r="I17" s="51"/>
      <c r="J17" s="33">
        <v>16</v>
      </c>
      <c r="K17" s="35" t="s">
        <v>49</v>
      </c>
      <c r="L17" s="52"/>
      <c r="M17" s="101"/>
    </row>
    <row r="18" spans="2:13" ht="18" customHeight="1">
      <c r="B18" s="53"/>
      <c r="C18" s="50" t="s">
        <v>50</v>
      </c>
      <c r="D18" s="50"/>
      <c r="E18" s="50"/>
      <c r="F18" s="54"/>
      <c r="G18" s="53"/>
      <c r="H18" s="50" t="s">
        <v>47</v>
      </c>
      <c r="I18" s="51"/>
      <c r="J18" s="33">
        <v>17</v>
      </c>
      <c r="K18" s="35" t="s">
        <v>81</v>
      </c>
      <c r="L18" s="52"/>
      <c r="M18" s="101">
        <v>0</v>
      </c>
    </row>
    <row r="19" spans="2:13" ht="18" customHeight="1">
      <c r="B19" s="53"/>
      <c r="C19" s="50"/>
      <c r="D19" s="50"/>
      <c r="E19" s="50"/>
      <c r="F19" s="54"/>
      <c r="G19" s="53"/>
      <c r="H19" s="55"/>
      <c r="I19" s="51"/>
      <c r="J19" s="33">
        <v>18</v>
      </c>
      <c r="K19" s="35" t="s">
        <v>82</v>
      </c>
      <c r="L19" s="52"/>
      <c r="M19" s="101">
        <v>0</v>
      </c>
    </row>
    <row r="20" spans="2:13" ht="18" customHeight="1" thickBot="1">
      <c r="B20" s="53"/>
      <c r="C20" s="50"/>
      <c r="D20" s="50"/>
      <c r="E20" s="50"/>
      <c r="F20" s="54"/>
      <c r="G20" s="53"/>
      <c r="H20" s="48" t="s">
        <v>48</v>
      </c>
      <c r="I20" s="51"/>
      <c r="J20" s="33">
        <v>19</v>
      </c>
      <c r="K20" s="35" t="s">
        <v>0</v>
      </c>
      <c r="L20" s="52"/>
      <c r="M20" s="101">
        <v>0</v>
      </c>
    </row>
    <row r="21" spans="2:13" ht="18" customHeight="1" thickBot="1">
      <c r="B21" s="47"/>
      <c r="C21" s="50"/>
      <c r="D21" s="50"/>
      <c r="E21" s="50"/>
      <c r="F21" s="50"/>
      <c r="G21" s="47"/>
      <c r="H21" s="50" t="s">
        <v>50</v>
      </c>
      <c r="I21" s="51"/>
      <c r="J21" s="37">
        <v>20</v>
      </c>
      <c r="K21" s="41"/>
      <c r="L21" s="42" t="s">
        <v>51</v>
      </c>
      <c r="M21" s="105">
        <f>SUM(M17:M20)</f>
        <v>0</v>
      </c>
    </row>
    <row r="22" spans="2:13" ht="18" customHeight="1" thickTop="1">
      <c r="B22" s="43" t="s">
        <v>52</v>
      </c>
      <c r="C22" s="44"/>
      <c r="D22" s="44"/>
      <c r="E22" s="44"/>
      <c r="F22" s="45"/>
      <c r="G22" s="47"/>
      <c r="H22" s="50"/>
      <c r="I22" s="51"/>
      <c r="J22" s="62" t="s">
        <v>53</v>
      </c>
      <c r="K22" s="26" t="s">
        <v>54</v>
      </c>
      <c r="L22" s="28"/>
      <c r="M22" s="63"/>
    </row>
    <row r="23" spans="2:13" ht="18" customHeight="1">
      <c r="B23" s="47"/>
      <c r="C23" s="48" t="s">
        <v>47</v>
      </c>
      <c r="D23" s="48"/>
      <c r="E23" s="48" t="s">
        <v>48</v>
      </c>
      <c r="F23" s="49"/>
      <c r="G23" s="47"/>
      <c r="H23" s="50"/>
      <c r="I23" s="51"/>
      <c r="J23" s="29">
        <v>21</v>
      </c>
      <c r="K23" s="31"/>
      <c r="L23" s="56" t="s">
        <v>55</v>
      </c>
      <c r="M23" s="99">
        <f>Rekapitulacia!B27</f>
        <v>0</v>
      </c>
    </row>
    <row r="24" spans="2:13" ht="18" customHeight="1">
      <c r="B24" s="53"/>
      <c r="C24" s="50" t="s">
        <v>50</v>
      </c>
      <c r="D24" s="50"/>
      <c r="E24" s="50"/>
      <c r="F24" s="54"/>
      <c r="G24" s="47"/>
      <c r="H24" s="50"/>
      <c r="I24" s="51"/>
      <c r="J24" s="33">
        <v>22</v>
      </c>
      <c r="K24" s="35" t="s">
        <v>83</v>
      </c>
      <c r="L24" s="106">
        <f>M23</f>
        <v>0</v>
      </c>
      <c r="M24" s="101">
        <f>M23*0.2</f>
        <v>0</v>
      </c>
    </row>
    <row r="25" spans="2:13" ht="18" customHeight="1" thickBot="1">
      <c r="B25" s="53"/>
      <c r="C25" s="50"/>
      <c r="D25" s="50"/>
      <c r="E25" s="50"/>
      <c r="F25" s="54"/>
      <c r="G25" s="47"/>
      <c r="H25" s="50"/>
      <c r="I25" s="51"/>
      <c r="J25" s="33">
        <v>23</v>
      </c>
      <c r="K25" s="35" t="s">
        <v>84</v>
      </c>
      <c r="L25" s="106"/>
      <c r="M25" s="101"/>
    </row>
    <row r="26" spans="2:13" ht="18" customHeight="1" thickBot="1">
      <c r="B26" s="53"/>
      <c r="C26" s="50"/>
      <c r="D26" s="50"/>
      <c r="E26" s="50"/>
      <c r="F26" s="54"/>
      <c r="G26" s="47"/>
      <c r="H26" s="50"/>
      <c r="I26" s="51"/>
      <c r="J26" s="37">
        <v>24</v>
      </c>
      <c r="K26" s="41"/>
      <c r="L26" s="42" t="s">
        <v>56</v>
      </c>
      <c r="M26" s="105">
        <f>M23+M24+M25</f>
        <v>0</v>
      </c>
    </row>
    <row r="27" spans="2:13" ht="16.5" customHeight="1" thickBot="1" thickTop="1">
      <c r="B27" s="57"/>
      <c r="C27" s="58"/>
      <c r="D27" s="58"/>
      <c r="E27" s="58"/>
      <c r="F27" s="58"/>
      <c r="G27" s="57"/>
      <c r="H27" s="58"/>
      <c r="I27" s="59"/>
      <c r="J27" s="64" t="s">
        <v>57</v>
      </c>
      <c r="K27" s="65" t="s">
        <v>85</v>
      </c>
      <c r="L27" s="22"/>
      <c r="M27" s="66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showGridLines="0" view="pageLayout" workbookViewId="0" topLeftCell="A1">
      <selection activeCell="A8" sqref="A8"/>
    </sheetView>
  </sheetViews>
  <sheetFormatPr defaultColWidth="9.140625" defaultRowHeight="12.75"/>
  <cols>
    <col min="1" max="1" width="45.8515625" style="1" customWidth="1"/>
    <col min="2" max="2" width="13.57421875" style="6" customWidth="1"/>
    <col min="3" max="3" width="11.57421875" style="6" customWidth="1"/>
    <col min="4" max="4" width="12.140625" style="7" customWidth="1"/>
    <col min="5" max="20" width="9.140625" style="1" customWidth="1"/>
    <col min="21" max="22" width="5.7109375" style="1" customWidth="1"/>
    <col min="23" max="23" width="6.57421875" style="1" customWidth="1"/>
    <col min="24" max="24" width="24.28125" style="1" customWidth="1"/>
    <col min="25" max="25" width="4.28125" style="1" customWidth="1"/>
    <col min="26" max="26" width="8.28125" style="1" customWidth="1"/>
    <col min="27" max="27" width="8.7109375" style="1" customWidth="1"/>
    <col min="28" max="16384" width="9.140625" style="1" customWidth="1"/>
  </cols>
  <sheetData>
    <row r="1" ht="15">
      <c r="A1" s="119" t="s">
        <v>192</v>
      </c>
    </row>
    <row r="3" spans="1:27" ht="9.75">
      <c r="A3" s="123" t="s">
        <v>259</v>
      </c>
      <c r="B3" s="1" t="str">
        <f>IF('Kryci list'!D5="","",'Kryci list'!D5)</f>
        <v>Spojená škola internátna Trebišov, Poľná 1469/1, 075 01 Trebišov</v>
      </c>
      <c r="D3" s="8"/>
      <c r="W3" s="89" t="s">
        <v>2</v>
      </c>
      <c r="X3" s="89" t="s">
        <v>3</v>
      </c>
      <c r="Y3" s="89" t="s">
        <v>4</v>
      </c>
      <c r="Z3" s="89" t="s">
        <v>5</v>
      </c>
      <c r="AA3" s="89" t="s">
        <v>6</v>
      </c>
    </row>
    <row r="4" spans="1:27" ht="9.75">
      <c r="A4" s="8" t="s">
        <v>260</v>
      </c>
      <c r="B4" s="1" t="str">
        <f>IF('Kryci list'!D7="","",'Kryci list'!D7)</f>
        <v>Ing. Milan Vorčák</v>
      </c>
      <c r="D4" s="8"/>
      <c r="W4" s="89" t="s">
        <v>9</v>
      </c>
      <c r="X4" s="91" t="s">
        <v>58</v>
      </c>
      <c r="Y4" s="91" t="s">
        <v>11</v>
      </c>
      <c r="Z4" s="91"/>
      <c r="AA4" s="90"/>
    </row>
    <row r="5" spans="1:27" ht="9.75">
      <c r="A5" s="8" t="s">
        <v>244</v>
      </c>
      <c r="B5" s="1">
        <f>IF('Kryci list'!D6="","",'Kryci list'!D6)</f>
      </c>
      <c r="D5" s="110"/>
      <c r="W5" s="89" t="s">
        <v>13</v>
      </c>
      <c r="X5" s="91" t="s">
        <v>59</v>
      </c>
      <c r="Y5" s="91" t="s">
        <v>11</v>
      </c>
      <c r="Z5" s="91" t="s">
        <v>15</v>
      </c>
      <c r="AA5" s="90" t="s">
        <v>16</v>
      </c>
    </row>
    <row r="6" spans="1:27" ht="9.75">
      <c r="A6" s="8" t="s">
        <v>170</v>
      </c>
      <c r="B6" s="1" t="s">
        <v>264</v>
      </c>
      <c r="C6" s="1"/>
      <c r="D6" s="1"/>
      <c r="W6" s="89" t="s">
        <v>19</v>
      </c>
      <c r="X6" s="91" t="s">
        <v>60</v>
      </c>
      <c r="Y6" s="91" t="s">
        <v>11</v>
      </c>
      <c r="Z6" s="91"/>
      <c r="AA6" s="90"/>
    </row>
    <row r="7" spans="1:27" ht="9.75">
      <c r="A7" s="8" t="s">
        <v>258</v>
      </c>
      <c r="B7" s="1" t="str">
        <f>IF('Kryci list'!D2="","",'Kryci list'!D2)</f>
        <v>Multifunkčné ihrisko 33 x 18 m</v>
      </c>
      <c r="C7" s="1"/>
      <c r="D7" s="1"/>
      <c r="W7" s="89" t="s">
        <v>24</v>
      </c>
      <c r="X7" s="91" t="s">
        <v>59</v>
      </c>
      <c r="Y7" s="91" t="s">
        <v>11</v>
      </c>
      <c r="Z7" s="91" t="s">
        <v>15</v>
      </c>
      <c r="AA7" s="90" t="s">
        <v>16</v>
      </c>
    </row>
    <row r="8" spans="1:4" ht="9.75">
      <c r="A8" s="8"/>
      <c r="B8" s="1"/>
      <c r="C8" s="1"/>
      <c r="D8" s="1"/>
    </row>
    <row r="9" spans="1:4" ht="9.75">
      <c r="A9" s="8"/>
      <c r="B9" s="1"/>
      <c r="C9" s="1"/>
      <c r="D9" s="1"/>
    </row>
    <row r="11" spans="1:4" ht="9.75">
      <c r="A11" s="92" t="s">
        <v>61</v>
      </c>
      <c r="B11" s="124" t="s">
        <v>167</v>
      </c>
      <c r="C11" s="124" t="s">
        <v>1</v>
      </c>
      <c r="D11" s="124" t="s">
        <v>168</v>
      </c>
    </row>
    <row r="12" spans="1:4" ht="9.75">
      <c r="A12" s="94"/>
      <c r="B12" s="125"/>
      <c r="C12" s="125"/>
      <c r="D12" s="125"/>
    </row>
    <row r="14" spans="1:4" ht="9.75">
      <c r="A14" s="1" t="s">
        <v>87</v>
      </c>
      <c r="B14" s="6">
        <f>Prehlad!H33</f>
        <v>0</v>
      </c>
      <c r="C14" s="6">
        <f>B14*0.2</f>
        <v>0</v>
      </c>
      <c r="D14" s="6">
        <f>B14*1.2</f>
        <v>0</v>
      </c>
    </row>
    <row r="15" spans="1:4" ht="9.75">
      <c r="A15" s="1" t="s">
        <v>110</v>
      </c>
      <c r="B15" s="6">
        <f>Prehlad!H52</f>
        <v>0</v>
      </c>
      <c r="C15" s="6">
        <f aca="true" t="shared" si="0" ref="C15:C27">B15*0.2</f>
        <v>0</v>
      </c>
      <c r="D15" s="6">
        <f aca="true" t="shared" si="1" ref="D15:D27">B15*1.2</f>
        <v>0</v>
      </c>
    </row>
    <row r="16" spans="1:4" ht="9.75">
      <c r="A16" s="120" t="str">
        <f>Prehlad!B55</f>
        <v>3 - PODKLADOVÉ VRSTVY</v>
      </c>
      <c r="B16" s="6">
        <f>Prehlad!H62</f>
        <v>0</v>
      </c>
      <c r="C16" s="6">
        <f t="shared" si="0"/>
        <v>0</v>
      </c>
      <c r="D16" s="6">
        <f t="shared" si="1"/>
        <v>0</v>
      </c>
    </row>
    <row r="17" spans="1:4" ht="9.75">
      <c r="A17" s="120"/>
      <c r="D17" s="6"/>
    </row>
    <row r="18" spans="1:4" ht="9.75">
      <c r="A18" s="120" t="s">
        <v>228</v>
      </c>
      <c r="B18" s="6">
        <f>Prehlad!H64</f>
        <v>0</v>
      </c>
      <c r="C18" s="6">
        <f>Prehlad!I64</f>
        <v>0</v>
      </c>
      <c r="D18" s="6">
        <f>Prehlad!J64</f>
        <v>0</v>
      </c>
    </row>
    <row r="19" spans="1:4" ht="9.75">
      <c r="A19" s="120"/>
      <c r="D19" s="6"/>
    </row>
    <row r="20" spans="1:4" ht="9.75">
      <c r="A20" s="120" t="str">
        <f>Prehlad!B68</f>
        <v>4- MANTINELOVÝ SYSTÉM</v>
      </c>
      <c r="B20" s="6">
        <f>Prehlad!H85</f>
        <v>0</v>
      </c>
      <c r="C20" s="6">
        <f t="shared" si="0"/>
        <v>0</v>
      </c>
      <c r="D20" s="6">
        <f t="shared" si="1"/>
        <v>0</v>
      </c>
    </row>
    <row r="21" spans="1:4" ht="9.75">
      <c r="A21" s="120" t="str">
        <f>Prehlad!B87</f>
        <v>5- ŠPORTOVÝ POVRCH</v>
      </c>
      <c r="B21" s="6">
        <f>Prehlad!H99</f>
        <v>0</v>
      </c>
      <c r="C21" s="6">
        <f t="shared" si="0"/>
        <v>0</v>
      </c>
      <c r="D21" s="6">
        <f t="shared" si="1"/>
        <v>0</v>
      </c>
    </row>
    <row r="22" spans="1:4" ht="9.75">
      <c r="A22" s="120" t="str">
        <f>Prehlad!B101</f>
        <v>6 - OSVETLENIE</v>
      </c>
      <c r="B22" s="6">
        <f>Prehlad!H106</f>
        <v>0</v>
      </c>
      <c r="C22" s="6">
        <f t="shared" si="0"/>
        <v>0</v>
      </c>
      <c r="D22" s="6">
        <f t="shared" si="1"/>
        <v>0</v>
      </c>
    </row>
    <row r="23" spans="1:4" ht="9.75">
      <c r="A23" s="120" t="str">
        <f>Prehlad!B108</f>
        <v>7 - ŠPORTOVÉ PRISLUŠENSTVO</v>
      </c>
      <c r="B23" s="6">
        <f>Prehlad!H113</f>
        <v>0</v>
      </c>
      <c r="C23" s="6">
        <f>B23*0.2</f>
        <v>0</v>
      </c>
      <c r="D23" s="6">
        <f>B23*1.2</f>
        <v>0</v>
      </c>
    </row>
    <row r="24" spans="1:4" ht="9.75">
      <c r="A24" s="120"/>
      <c r="D24" s="6"/>
    </row>
    <row r="25" spans="1:4" ht="9.75">
      <c r="A25" s="1" t="s">
        <v>229</v>
      </c>
      <c r="B25" s="6">
        <f>Prehlad!H115</f>
        <v>0</v>
      </c>
      <c r="C25" s="6">
        <f t="shared" si="0"/>
        <v>0</v>
      </c>
      <c r="D25" s="6">
        <f t="shared" si="1"/>
        <v>0</v>
      </c>
    </row>
    <row r="26" ht="9.75">
      <c r="D26" s="6"/>
    </row>
    <row r="27" spans="1:4" ht="9.75">
      <c r="A27" s="1" t="s">
        <v>165</v>
      </c>
      <c r="B27" s="6">
        <f>Prehlad!H117</f>
        <v>0</v>
      </c>
      <c r="C27" s="6">
        <f t="shared" si="0"/>
        <v>0</v>
      </c>
      <c r="D27" s="6">
        <f t="shared" si="1"/>
        <v>0</v>
      </c>
    </row>
  </sheetData>
  <sheetProtection/>
  <mergeCells count="3">
    <mergeCell ref="B11:B12"/>
    <mergeCell ref="C11:C12"/>
    <mergeCell ref="D11:D12"/>
  </mergeCells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9"/>
  <sheetViews>
    <sheetView showGridLines="0" tabSelected="1" view="pageLayout" zoomScaleSheetLayoutView="100" workbookViewId="0" topLeftCell="A1">
      <selection activeCell="D17" sqref="D17"/>
    </sheetView>
  </sheetViews>
  <sheetFormatPr defaultColWidth="9.140625" defaultRowHeight="12.75"/>
  <cols>
    <col min="1" max="1" width="3.28125" style="83" customWidth="1"/>
    <col min="2" max="2" width="3.7109375" style="84" customWidth="1"/>
    <col min="3" max="3" width="8.7109375" style="85" customWidth="1"/>
    <col min="4" max="4" width="47.8515625" style="97" customWidth="1"/>
    <col min="5" max="5" width="7.7109375" style="87" customWidth="1"/>
    <col min="6" max="6" width="4.28125" style="83" customWidth="1"/>
    <col min="7" max="8" width="7.8515625" style="88" customWidth="1"/>
    <col min="9" max="9" width="7.8515625" style="86" customWidth="1"/>
    <col min="10" max="10" width="8.57421875" style="87" customWidth="1"/>
    <col min="11" max="14" width="9.140625" style="86" customWidth="1"/>
    <col min="15" max="16384" width="9.140625" style="1" customWidth="1"/>
  </cols>
  <sheetData>
    <row r="1" spans="1:14" ht="9.75">
      <c r="A1" s="8" t="s">
        <v>169</v>
      </c>
      <c r="B1" s="1"/>
      <c r="C1" s="1" t="str">
        <f>IF('Kryci list'!D5="","",'Kryci list'!D5)</f>
        <v>Spojená škola internátna Trebišov, Poľná 1469/1, 075 01 Trebišov</v>
      </c>
      <c r="D1" s="1"/>
      <c r="E1" s="1"/>
      <c r="F1" s="121"/>
      <c r="G1" s="6"/>
      <c r="H1" s="6"/>
      <c r="I1" s="1"/>
      <c r="J1" s="5"/>
      <c r="K1" s="1"/>
      <c r="L1" s="1"/>
      <c r="M1" s="1"/>
      <c r="N1" s="1"/>
    </row>
    <row r="2" spans="1:14" ht="9.75">
      <c r="A2" s="8" t="s">
        <v>199</v>
      </c>
      <c r="B2" s="1"/>
      <c r="C2" s="1" t="str">
        <f>IF('Kryci list'!D7="","",'Kryci list'!D7)</f>
        <v>Ing. Milan Vorčák</v>
      </c>
      <c r="D2" s="1"/>
      <c r="E2" s="1"/>
      <c r="F2" s="121"/>
      <c r="G2" s="6"/>
      <c r="H2" s="6"/>
      <c r="I2" s="1"/>
      <c r="J2" s="5"/>
      <c r="K2" s="1"/>
      <c r="L2" s="1"/>
      <c r="M2" s="1"/>
      <c r="N2" s="1"/>
    </row>
    <row r="3" spans="1:14" ht="9.75">
      <c r="A3" s="8" t="s">
        <v>244</v>
      </c>
      <c r="B3" s="1"/>
      <c r="C3" s="1">
        <f>IF('Kryci list'!D6="","",'Kryci list'!D6)</f>
      </c>
      <c r="D3" s="1"/>
      <c r="E3" s="1"/>
      <c r="F3" s="121"/>
      <c r="G3" s="6"/>
      <c r="H3" s="6"/>
      <c r="I3" s="1"/>
      <c r="J3" s="5"/>
      <c r="K3" s="1"/>
      <c r="L3" s="1"/>
      <c r="M3" s="1"/>
      <c r="N3" s="1"/>
    </row>
    <row r="4" spans="1:14" ht="9.75">
      <c r="A4" s="8" t="s">
        <v>170</v>
      </c>
      <c r="B4" s="1"/>
      <c r="C4" s="1" t="str">
        <f>IF(Rekapitulacia!B6="","",Rekapitulacia!B6)</f>
        <v>Trebišov</v>
      </c>
      <c r="D4" s="1"/>
      <c r="E4" s="1"/>
      <c r="F4" s="121"/>
      <c r="G4" s="1"/>
      <c r="H4" s="1"/>
      <c r="I4" s="1"/>
      <c r="J4" s="5"/>
      <c r="K4" s="1"/>
      <c r="L4" s="1"/>
      <c r="M4" s="1"/>
      <c r="N4" s="1"/>
    </row>
    <row r="5" spans="1:14" ht="9.75">
      <c r="A5" s="8" t="s">
        <v>258</v>
      </c>
      <c r="B5" s="1"/>
      <c r="C5" s="1" t="str">
        <f>IF('Kryci list'!D2="","",'Kryci list'!D2)</f>
        <v>Multifunkčné ihrisko 33 x 18 m</v>
      </c>
      <c r="D5" s="1"/>
      <c r="E5" s="1" t="s">
        <v>0</v>
      </c>
      <c r="F5" s="121"/>
      <c r="G5" s="1"/>
      <c r="H5" s="1"/>
      <c r="I5" s="1"/>
      <c r="J5" s="5"/>
      <c r="K5" s="1"/>
      <c r="L5" s="1"/>
      <c r="M5" s="1"/>
      <c r="N5" s="1"/>
    </row>
    <row r="6" spans="1:14" ht="9.75">
      <c r="A6" s="8"/>
      <c r="B6" s="1"/>
      <c r="C6" s="1"/>
      <c r="D6" s="1"/>
      <c r="E6" s="1"/>
      <c r="F6" s="121"/>
      <c r="G6" s="1"/>
      <c r="I6" s="1"/>
      <c r="J6" s="5"/>
      <c r="K6" s="1"/>
      <c r="L6" s="1"/>
      <c r="M6" s="1"/>
      <c r="N6" s="1"/>
    </row>
    <row r="7" spans="1:14" ht="9.75">
      <c r="A7" s="8"/>
      <c r="B7" s="1"/>
      <c r="C7" s="1"/>
      <c r="D7" s="1"/>
      <c r="E7" s="1"/>
      <c r="F7" s="121"/>
      <c r="G7" s="1"/>
      <c r="H7" s="1"/>
      <c r="I7" s="1"/>
      <c r="J7" s="5"/>
      <c r="K7" s="1"/>
      <c r="L7" s="1"/>
      <c r="M7" s="1"/>
      <c r="N7" s="1"/>
    </row>
    <row r="8" spans="1:14" ht="12">
      <c r="A8" s="1"/>
      <c r="B8" s="2"/>
      <c r="C8" s="3"/>
      <c r="D8" s="4" t="s">
        <v>166</v>
      </c>
      <c r="E8" s="5"/>
      <c r="F8" s="121"/>
      <c r="G8" s="6"/>
      <c r="H8" s="6"/>
      <c r="I8" s="1"/>
      <c r="J8" s="5"/>
      <c r="K8" s="1"/>
      <c r="L8" s="1"/>
      <c r="M8" s="1"/>
      <c r="N8" s="1"/>
    </row>
    <row r="9" spans="1:14" ht="15.75" customHeight="1">
      <c r="A9" s="92" t="s">
        <v>62</v>
      </c>
      <c r="B9" s="92" t="s">
        <v>63</v>
      </c>
      <c r="C9" s="92" t="s">
        <v>64</v>
      </c>
      <c r="D9" s="92" t="s">
        <v>65</v>
      </c>
      <c r="E9" s="92" t="s">
        <v>66</v>
      </c>
      <c r="F9" s="126" t="s">
        <v>171</v>
      </c>
      <c r="G9" s="92" t="s">
        <v>67</v>
      </c>
      <c r="H9" s="128" t="s">
        <v>167</v>
      </c>
      <c r="I9" s="93" t="s">
        <v>1</v>
      </c>
      <c r="J9" s="130" t="s">
        <v>168</v>
      </c>
      <c r="K9" s="1"/>
      <c r="L9" s="1"/>
      <c r="M9" s="1"/>
      <c r="N9" s="1"/>
    </row>
    <row r="10" spans="1:14" ht="9.75">
      <c r="A10" s="94" t="s">
        <v>68</v>
      </c>
      <c r="B10" s="94" t="s">
        <v>69</v>
      </c>
      <c r="C10" s="95"/>
      <c r="D10" s="94" t="s">
        <v>70</v>
      </c>
      <c r="E10" s="94" t="s">
        <v>71</v>
      </c>
      <c r="F10" s="127"/>
      <c r="G10" s="94" t="s">
        <v>72</v>
      </c>
      <c r="H10" s="129"/>
      <c r="I10" s="96"/>
      <c r="J10" s="131"/>
      <c r="K10" s="1"/>
      <c r="L10" s="1"/>
      <c r="M10" s="1"/>
      <c r="N10" s="1"/>
    </row>
    <row r="12" ht="9.75">
      <c r="B12" s="107" t="s">
        <v>86</v>
      </c>
    </row>
    <row r="13" ht="9.75">
      <c r="B13" s="107" t="s">
        <v>87</v>
      </c>
    </row>
    <row r="14" spans="1:10" ht="9.75">
      <c r="A14" s="83">
        <v>1</v>
      </c>
      <c r="B14" s="84" t="s">
        <v>88</v>
      </c>
      <c r="C14" s="85" t="s">
        <v>89</v>
      </c>
      <c r="D14" s="97" t="s">
        <v>90</v>
      </c>
      <c r="E14" s="87">
        <v>1</v>
      </c>
      <c r="F14" s="83" t="s">
        <v>91</v>
      </c>
      <c r="H14" s="88">
        <f>G14*E14</f>
        <v>0</v>
      </c>
      <c r="I14" s="113">
        <f>H14*0.2</f>
        <v>0</v>
      </c>
      <c r="J14" s="113">
        <f>H14*1.2</f>
        <v>0</v>
      </c>
    </row>
    <row r="15" spans="1:16" ht="9.75">
      <c r="A15" s="83">
        <v>2</v>
      </c>
      <c r="B15" s="84" t="s">
        <v>88</v>
      </c>
      <c r="C15" s="85" t="s">
        <v>93</v>
      </c>
      <c r="D15" s="97" t="s">
        <v>235</v>
      </c>
      <c r="E15" s="87">
        <v>178.2</v>
      </c>
      <c r="F15" s="83" t="s">
        <v>92</v>
      </c>
      <c r="H15" s="88">
        <f aca="true" t="shared" si="0" ref="H15:H32">G15*E15</f>
        <v>0</v>
      </c>
      <c r="I15" s="113">
        <f aca="true" t="shared" si="1" ref="I15:I32">H15*0.2</f>
        <v>0</v>
      </c>
      <c r="J15" s="113">
        <f aca="true" t="shared" si="2" ref="J15:J32">H15*1.2</f>
        <v>0</v>
      </c>
      <c r="P15" s="112"/>
    </row>
    <row r="16" spans="1:10" ht="9.75">
      <c r="A16" s="83">
        <v>3</v>
      </c>
      <c r="B16" s="84" t="s">
        <v>88</v>
      </c>
      <c r="C16" s="85" t="s">
        <v>94</v>
      </c>
      <c r="D16" s="97" t="s">
        <v>95</v>
      </c>
      <c r="E16" s="87">
        <v>178.2</v>
      </c>
      <c r="F16" s="83" t="s">
        <v>92</v>
      </c>
      <c r="H16" s="88">
        <f t="shared" si="0"/>
        <v>0</v>
      </c>
      <c r="I16" s="113">
        <f t="shared" si="1"/>
        <v>0</v>
      </c>
      <c r="J16" s="113">
        <f t="shared" si="2"/>
        <v>0</v>
      </c>
    </row>
    <row r="17" spans="1:10" ht="9.75">
      <c r="A17" s="83">
        <v>4</v>
      </c>
      <c r="B17" s="84" t="s">
        <v>88</v>
      </c>
      <c r="C17" s="85" t="s">
        <v>96</v>
      </c>
      <c r="D17" s="97" t="s">
        <v>236</v>
      </c>
      <c r="E17" s="87">
        <v>3.24</v>
      </c>
      <c r="F17" s="83" t="s">
        <v>92</v>
      </c>
      <c r="H17" s="88">
        <f t="shared" si="0"/>
        <v>0</v>
      </c>
      <c r="I17" s="113">
        <f t="shared" si="1"/>
        <v>0</v>
      </c>
      <c r="J17" s="113">
        <f t="shared" si="2"/>
        <v>0</v>
      </c>
    </row>
    <row r="18" spans="1:10" ht="9.75">
      <c r="A18" s="83">
        <v>5</v>
      </c>
      <c r="B18" s="84" t="s">
        <v>88</v>
      </c>
      <c r="C18" s="85" t="s">
        <v>97</v>
      </c>
      <c r="D18" s="97" t="s">
        <v>237</v>
      </c>
      <c r="E18" s="87">
        <v>27.23</v>
      </c>
      <c r="F18" s="83" t="s">
        <v>92</v>
      </c>
      <c r="H18" s="88">
        <f t="shared" si="0"/>
        <v>0</v>
      </c>
      <c r="I18" s="113">
        <f t="shared" si="1"/>
        <v>0</v>
      </c>
      <c r="J18" s="113">
        <f t="shared" si="2"/>
        <v>0</v>
      </c>
    </row>
    <row r="19" spans="1:10" ht="20.25">
      <c r="A19" s="83">
        <v>6</v>
      </c>
      <c r="B19" s="84" t="s">
        <v>88</v>
      </c>
      <c r="C19" s="85" t="s">
        <v>98</v>
      </c>
      <c r="D19" s="97" t="s">
        <v>238</v>
      </c>
      <c r="E19" s="87">
        <v>3.24</v>
      </c>
      <c r="F19" s="83" t="s">
        <v>92</v>
      </c>
      <c r="H19" s="88">
        <f t="shared" si="0"/>
        <v>0</v>
      </c>
      <c r="I19" s="113">
        <f t="shared" si="1"/>
        <v>0</v>
      </c>
      <c r="J19" s="113">
        <f t="shared" si="2"/>
        <v>0</v>
      </c>
    </row>
    <row r="20" spans="1:10" ht="20.25">
      <c r="A20" s="83">
        <v>7</v>
      </c>
      <c r="B20" s="84" t="s">
        <v>88</v>
      </c>
      <c r="C20" s="85" t="s">
        <v>99</v>
      </c>
      <c r="D20" s="97" t="s">
        <v>239</v>
      </c>
      <c r="E20" s="87">
        <v>27.23</v>
      </c>
      <c r="F20" s="83" t="s">
        <v>92</v>
      </c>
      <c r="H20" s="88">
        <f t="shared" si="0"/>
        <v>0</v>
      </c>
      <c r="I20" s="113">
        <f t="shared" si="1"/>
        <v>0</v>
      </c>
      <c r="J20" s="113">
        <f t="shared" si="2"/>
        <v>0</v>
      </c>
    </row>
    <row r="21" spans="1:10" ht="9.75">
      <c r="A21" s="83">
        <v>8</v>
      </c>
      <c r="B21" s="84" t="s">
        <v>88</v>
      </c>
      <c r="C21" s="85" t="s">
        <v>100</v>
      </c>
      <c r="D21" s="97" t="s">
        <v>207</v>
      </c>
      <c r="E21" s="87">
        <v>2.75</v>
      </c>
      <c r="F21" s="83" t="s">
        <v>92</v>
      </c>
      <c r="H21" s="88">
        <f t="shared" si="0"/>
        <v>0</v>
      </c>
      <c r="I21" s="113">
        <f t="shared" si="1"/>
        <v>0</v>
      </c>
      <c r="J21" s="113">
        <f t="shared" si="2"/>
        <v>0</v>
      </c>
    </row>
    <row r="22" spans="1:10" ht="9.75">
      <c r="A22" s="83">
        <v>9</v>
      </c>
      <c r="B22" s="84" t="s">
        <v>88</v>
      </c>
      <c r="C22" s="85" t="s">
        <v>101</v>
      </c>
      <c r="D22" s="97" t="s">
        <v>102</v>
      </c>
      <c r="E22" s="87">
        <v>2.75</v>
      </c>
      <c r="F22" s="83" t="s">
        <v>92</v>
      </c>
      <c r="H22" s="88">
        <f t="shared" si="0"/>
        <v>0</v>
      </c>
      <c r="I22" s="113">
        <f t="shared" si="1"/>
        <v>0</v>
      </c>
      <c r="J22" s="113">
        <f t="shared" si="2"/>
        <v>0</v>
      </c>
    </row>
    <row r="23" spans="1:10" ht="9.75">
      <c r="A23" s="83">
        <v>10</v>
      </c>
      <c r="C23" s="85" t="s">
        <v>100</v>
      </c>
      <c r="D23" s="97" t="s">
        <v>202</v>
      </c>
      <c r="E23" s="87">
        <v>1.2</v>
      </c>
      <c r="F23" s="83" t="s">
        <v>92</v>
      </c>
      <c r="H23" s="88">
        <f t="shared" si="0"/>
        <v>0</v>
      </c>
      <c r="I23" s="113">
        <f t="shared" si="1"/>
        <v>0</v>
      </c>
      <c r="J23" s="113">
        <f t="shared" si="2"/>
        <v>0</v>
      </c>
    </row>
    <row r="24" spans="1:10" ht="9.75">
      <c r="A24" s="83">
        <v>11</v>
      </c>
      <c r="C24" s="85" t="s">
        <v>101</v>
      </c>
      <c r="D24" s="97" t="s">
        <v>240</v>
      </c>
      <c r="E24" s="87">
        <v>1.2</v>
      </c>
      <c r="F24" s="83" t="s">
        <v>92</v>
      </c>
      <c r="H24" s="88">
        <f t="shared" si="0"/>
        <v>0</v>
      </c>
      <c r="I24" s="113">
        <f t="shared" si="1"/>
        <v>0</v>
      </c>
      <c r="J24" s="113">
        <f t="shared" si="2"/>
        <v>0</v>
      </c>
    </row>
    <row r="25" spans="1:10" ht="9.75">
      <c r="A25" s="83">
        <v>12</v>
      </c>
      <c r="C25" s="85" t="s">
        <v>100</v>
      </c>
      <c r="D25" s="97" t="s">
        <v>201</v>
      </c>
      <c r="E25" s="87">
        <v>2.38</v>
      </c>
      <c r="F25" s="83" t="s">
        <v>92</v>
      </c>
      <c r="H25" s="88">
        <f t="shared" si="0"/>
        <v>0</v>
      </c>
      <c r="I25" s="113">
        <f t="shared" si="1"/>
        <v>0</v>
      </c>
      <c r="J25" s="113">
        <f t="shared" si="2"/>
        <v>0</v>
      </c>
    </row>
    <row r="26" spans="1:10" ht="9.75">
      <c r="A26" s="83">
        <v>13</v>
      </c>
      <c r="C26" s="85" t="s">
        <v>101</v>
      </c>
      <c r="D26" s="97" t="s">
        <v>102</v>
      </c>
      <c r="E26" s="87">
        <v>2.38</v>
      </c>
      <c r="F26" s="83" t="s">
        <v>92</v>
      </c>
      <c r="H26" s="88">
        <f t="shared" si="0"/>
        <v>0</v>
      </c>
      <c r="I26" s="113">
        <f t="shared" si="1"/>
        <v>0</v>
      </c>
      <c r="J26" s="113">
        <f t="shared" si="2"/>
        <v>0</v>
      </c>
    </row>
    <row r="27" spans="1:10" ht="9.75">
      <c r="A27" s="83">
        <v>14</v>
      </c>
      <c r="B27" s="84" t="s">
        <v>88</v>
      </c>
      <c r="C27" s="85" t="s">
        <v>103</v>
      </c>
      <c r="D27" s="97" t="s">
        <v>241</v>
      </c>
      <c r="E27" s="87">
        <v>215</v>
      </c>
      <c r="F27" s="83" t="s">
        <v>92</v>
      </c>
      <c r="H27" s="88">
        <f t="shared" si="0"/>
        <v>0</v>
      </c>
      <c r="I27" s="113">
        <f t="shared" si="1"/>
        <v>0</v>
      </c>
      <c r="J27" s="113">
        <f t="shared" si="2"/>
        <v>0</v>
      </c>
    </row>
    <row r="28" spans="1:10" ht="9.75">
      <c r="A28" s="83">
        <v>15</v>
      </c>
      <c r="B28" s="84" t="s">
        <v>88</v>
      </c>
      <c r="C28" s="85" t="s">
        <v>106</v>
      </c>
      <c r="D28" s="97" t="s">
        <v>242</v>
      </c>
      <c r="E28" s="87">
        <v>215</v>
      </c>
      <c r="F28" s="83" t="s">
        <v>92</v>
      </c>
      <c r="H28" s="88">
        <f t="shared" si="0"/>
        <v>0</v>
      </c>
      <c r="I28" s="113">
        <f t="shared" si="1"/>
        <v>0</v>
      </c>
      <c r="J28" s="113">
        <f t="shared" si="2"/>
        <v>0</v>
      </c>
    </row>
    <row r="29" spans="1:10" ht="9.75">
      <c r="A29" s="83">
        <v>16</v>
      </c>
      <c r="B29" s="84" t="s">
        <v>88</v>
      </c>
      <c r="C29" s="85" t="s">
        <v>107</v>
      </c>
      <c r="D29" s="97" t="s">
        <v>108</v>
      </c>
      <c r="E29" s="87">
        <v>215</v>
      </c>
      <c r="F29" s="83" t="s">
        <v>92</v>
      </c>
      <c r="H29" s="88">
        <f t="shared" si="0"/>
        <v>0</v>
      </c>
      <c r="I29" s="113">
        <f t="shared" si="1"/>
        <v>0</v>
      </c>
      <c r="J29" s="113">
        <f t="shared" si="2"/>
        <v>0</v>
      </c>
    </row>
    <row r="30" spans="1:10" ht="9.75">
      <c r="A30" s="83">
        <v>17</v>
      </c>
      <c r="B30" s="84" t="s">
        <v>88</v>
      </c>
      <c r="C30" s="85" t="s">
        <v>109</v>
      </c>
      <c r="D30" s="97" t="s">
        <v>243</v>
      </c>
      <c r="E30" s="87">
        <v>215</v>
      </c>
      <c r="F30" s="83" t="s">
        <v>92</v>
      </c>
      <c r="H30" s="88">
        <f t="shared" si="0"/>
        <v>0</v>
      </c>
      <c r="I30" s="113">
        <f t="shared" si="1"/>
        <v>0</v>
      </c>
      <c r="J30" s="113">
        <f t="shared" si="2"/>
        <v>0</v>
      </c>
    </row>
    <row r="31" spans="1:10" ht="9.75">
      <c r="A31" s="83">
        <v>18</v>
      </c>
      <c r="C31" s="85" t="s">
        <v>174</v>
      </c>
      <c r="D31" s="97" t="s">
        <v>173</v>
      </c>
      <c r="E31" s="87">
        <v>608</v>
      </c>
      <c r="F31" s="83" t="s">
        <v>104</v>
      </c>
      <c r="H31" s="88">
        <f t="shared" si="0"/>
        <v>0</v>
      </c>
      <c r="I31" s="113">
        <f t="shared" si="1"/>
        <v>0</v>
      </c>
      <c r="J31" s="113">
        <f t="shared" si="2"/>
        <v>0</v>
      </c>
    </row>
    <row r="32" spans="1:10" ht="9.75">
      <c r="A32" s="83">
        <v>19</v>
      </c>
      <c r="C32" s="85" t="s">
        <v>175</v>
      </c>
      <c r="D32" s="97" t="s">
        <v>200</v>
      </c>
      <c r="E32" s="87">
        <v>102</v>
      </c>
      <c r="F32" s="83" t="s">
        <v>104</v>
      </c>
      <c r="H32" s="88">
        <f t="shared" si="0"/>
        <v>0</v>
      </c>
      <c r="I32" s="113">
        <f t="shared" si="1"/>
        <v>0</v>
      </c>
      <c r="J32" s="113">
        <f t="shared" si="2"/>
        <v>0</v>
      </c>
    </row>
    <row r="33" spans="4:10" ht="9.75">
      <c r="D33" s="111" t="s">
        <v>221</v>
      </c>
      <c r="E33" s="108"/>
      <c r="H33" s="108">
        <f>SUM(H14:H32)</f>
        <v>0</v>
      </c>
      <c r="I33" s="115">
        <f>H33*0.2</f>
        <v>0</v>
      </c>
      <c r="J33" s="115">
        <f>H33*1.2</f>
        <v>0</v>
      </c>
    </row>
    <row r="34" spans="9:10" ht="9.75">
      <c r="I34" s="113"/>
      <c r="J34" s="113"/>
    </row>
    <row r="35" spans="2:10" ht="9.75">
      <c r="B35" s="107" t="s">
        <v>249</v>
      </c>
      <c r="I35" s="113"/>
      <c r="J35" s="113"/>
    </row>
    <row r="36" spans="1:10" ht="9.75">
      <c r="A36" s="83">
        <v>20</v>
      </c>
      <c r="B36" s="84" t="s">
        <v>88</v>
      </c>
      <c r="C36" s="85" t="s">
        <v>111</v>
      </c>
      <c r="D36" s="97" t="s">
        <v>112</v>
      </c>
      <c r="E36" s="87">
        <v>27.23</v>
      </c>
      <c r="F36" s="83" t="s">
        <v>92</v>
      </c>
      <c r="H36" s="88">
        <f>G36*E36</f>
        <v>0</v>
      </c>
      <c r="I36" s="113">
        <f>H36*0.2</f>
        <v>0</v>
      </c>
      <c r="J36" s="113">
        <f>H36*1.2</f>
        <v>0</v>
      </c>
    </row>
    <row r="37" spans="1:10" ht="9.75">
      <c r="A37" s="83">
        <v>21</v>
      </c>
      <c r="B37" s="84" t="s">
        <v>88</v>
      </c>
      <c r="C37" s="85" t="s">
        <v>113</v>
      </c>
      <c r="D37" s="97" t="s">
        <v>179</v>
      </c>
      <c r="E37" s="87">
        <v>54.45</v>
      </c>
      <c r="F37" s="83" t="s">
        <v>104</v>
      </c>
      <c r="H37" s="88">
        <f aca="true" t="shared" si="3" ref="H37:H51">G37*E37</f>
        <v>0</v>
      </c>
      <c r="I37" s="113">
        <f aca="true" t="shared" si="4" ref="I37:I51">H37*0.2</f>
        <v>0</v>
      </c>
      <c r="J37" s="113">
        <f aca="true" t="shared" si="5" ref="J37:J51">H37*1.2</f>
        <v>0</v>
      </c>
    </row>
    <row r="38" spans="1:10" ht="9.75">
      <c r="A38" s="83">
        <v>22</v>
      </c>
      <c r="B38" s="84" t="s">
        <v>88</v>
      </c>
      <c r="C38" s="85" t="s">
        <v>114</v>
      </c>
      <c r="D38" s="97" t="s">
        <v>176</v>
      </c>
      <c r="E38" s="87">
        <v>148.5</v>
      </c>
      <c r="F38" s="83" t="s">
        <v>178</v>
      </c>
      <c r="H38" s="88">
        <f t="shared" si="3"/>
        <v>0</v>
      </c>
      <c r="I38" s="113">
        <f t="shared" si="4"/>
        <v>0</v>
      </c>
      <c r="J38" s="113">
        <f t="shared" si="5"/>
        <v>0</v>
      </c>
    </row>
    <row r="39" spans="1:10" ht="9.75">
      <c r="A39" s="83">
        <v>23</v>
      </c>
      <c r="B39" s="84" t="s">
        <v>88</v>
      </c>
      <c r="C39" s="85" t="s">
        <v>117</v>
      </c>
      <c r="D39" s="97" t="s">
        <v>115</v>
      </c>
      <c r="E39" s="87">
        <v>33</v>
      </c>
      <c r="F39" s="83" t="s">
        <v>178</v>
      </c>
      <c r="H39" s="88">
        <f t="shared" si="3"/>
        <v>0</v>
      </c>
      <c r="I39" s="113">
        <f t="shared" si="4"/>
        <v>0</v>
      </c>
      <c r="J39" s="113">
        <f t="shared" si="5"/>
        <v>0</v>
      </c>
    </row>
    <row r="40" spans="1:10" ht="9.75">
      <c r="A40" s="83">
        <v>24</v>
      </c>
      <c r="B40" s="84" t="s">
        <v>88</v>
      </c>
      <c r="C40" s="85" t="s">
        <v>118</v>
      </c>
      <c r="D40" s="97" t="s">
        <v>177</v>
      </c>
      <c r="E40" s="87">
        <v>181.5</v>
      </c>
      <c r="F40" s="83" t="s">
        <v>178</v>
      </c>
      <c r="H40" s="88">
        <f t="shared" si="3"/>
        <v>0</v>
      </c>
      <c r="I40" s="113">
        <f t="shared" si="4"/>
        <v>0</v>
      </c>
      <c r="J40" s="113">
        <f t="shared" si="5"/>
        <v>0</v>
      </c>
    </row>
    <row r="41" spans="1:10" ht="9.75">
      <c r="A41" s="83">
        <v>25</v>
      </c>
      <c r="D41" s="97" t="s">
        <v>203</v>
      </c>
      <c r="E41" s="87">
        <v>1</v>
      </c>
      <c r="F41" s="83" t="s">
        <v>91</v>
      </c>
      <c r="H41" s="88">
        <f t="shared" si="3"/>
        <v>0</v>
      </c>
      <c r="I41" s="113">
        <f t="shared" si="4"/>
        <v>0</v>
      </c>
      <c r="J41" s="113">
        <f t="shared" si="5"/>
        <v>0</v>
      </c>
    </row>
    <row r="42" spans="1:10" ht="9.75">
      <c r="A42" s="83">
        <v>26</v>
      </c>
      <c r="B42" s="84" t="s">
        <v>88</v>
      </c>
      <c r="C42" s="85" t="s">
        <v>120</v>
      </c>
      <c r="D42" s="97" t="s">
        <v>180</v>
      </c>
      <c r="E42" s="87">
        <v>10.2</v>
      </c>
      <c r="F42" s="83" t="s">
        <v>92</v>
      </c>
      <c r="H42" s="88">
        <f t="shared" si="3"/>
        <v>0</v>
      </c>
      <c r="I42" s="113">
        <f>H42*0.2</f>
        <v>0</v>
      </c>
      <c r="J42" s="113">
        <f t="shared" si="5"/>
        <v>0</v>
      </c>
    </row>
    <row r="43" spans="1:10" ht="9.75">
      <c r="A43" s="83">
        <v>27</v>
      </c>
      <c r="B43" s="84" t="s">
        <v>88</v>
      </c>
      <c r="C43" s="85" t="s">
        <v>121</v>
      </c>
      <c r="D43" s="97" t="s">
        <v>215</v>
      </c>
      <c r="E43" s="87">
        <v>4.68</v>
      </c>
      <c r="F43" s="83" t="s">
        <v>92</v>
      </c>
      <c r="H43" s="88">
        <f t="shared" si="3"/>
        <v>0</v>
      </c>
      <c r="I43" s="113">
        <f t="shared" si="4"/>
        <v>0</v>
      </c>
      <c r="J43" s="113">
        <f t="shared" si="5"/>
        <v>0</v>
      </c>
    </row>
    <row r="44" spans="1:10" ht="9.75">
      <c r="A44" s="83">
        <v>28</v>
      </c>
      <c r="C44" s="85" t="s">
        <v>121</v>
      </c>
      <c r="D44" s="97" t="s">
        <v>204</v>
      </c>
      <c r="E44" s="87">
        <v>3.16</v>
      </c>
      <c r="F44" s="83" t="s">
        <v>92</v>
      </c>
      <c r="H44" s="88">
        <f t="shared" si="3"/>
        <v>0</v>
      </c>
      <c r="I44" s="113">
        <f t="shared" si="4"/>
        <v>0</v>
      </c>
      <c r="J44" s="113">
        <f t="shared" si="5"/>
        <v>0</v>
      </c>
    </row>
    <row r="45" spans="1:10" ht="9.75">
      <c r="A45" s="83">
        <v>29</v>
      </c>
      <c r="C45" s="85" t="s">
        <v>121</v>
      </c>
      <c r="D45" s="97" t="s">
        <v>208</v>
      </c>
      <c r="E45" s="87">
        <v>5.64</v>
      </c>
      <c r="F45" s="83" t="s">
        <v>92</v>
      </c>
      <c r="H45" s="88">
        <f t="shared" si="3"/>
        <v>0</v>
      </c>
      <c r="I45" s="113">
        <f t="shared" si="4"/>
        <v>0</v>
      </c>
      <c r="J45" s="113">
        <f t="shared" si="5"/>
        <v>0</v>
      </c>
    </row>
    <row r="46" spans="1:10" ht="9.75">
      <c r="A46" s="83">
        <v>30</v>
      </c>
      <c r="C46" s="85" t="s">
        <v>182</v>
      </c>
      <c r="D46" s="97" t="s">
        <v>205</v>
      </c>
      <c r="E46" s="114">
        <v>13.48</v>
      </c>
      <c r="F46" s="83" t="s">
        <v>92</v>
      </c>
      <c r="H46" s="88">
        <f>G46*E46</f>
        <v>0</v>
      </c>
      <c r="I46" s="113">
        <f t="shared" si="4"/>
        <v>0</v>
      </c>
      <c r="J46" s="113">
        <f t="shared" si="5"/>
        <v>0</v>
      </c>
    </row>
    <row r="47" spans="1:10" ht="9.75">
      <c r="A47" s="83">
        <v>31</v>
      </c>
      <c r="C47" s="85" t="s">
        <v>181</v>
      </c>
      <c r="D47" s="97" t="s">
        <v>183</v>
      </c>
      <c r="E47" s="87">
        <v>46</v>
      </c>
      <c r="F47" s="83" t="s">
        <v>119</v>
      </c>
      <c r="H47" s="88">
        <f t="shared" si="3"/>
        <v>0</v>
      </c>
      <c r="I47" s="113">
        <f t="shared" si="4"/>
        <v>0</v>
      </c>
      <c r="J47" s="113">
        <f t="shared" si="5"/>
        <v>0</v>
      </c>
    </row>
    <row r="48" spans="1:10" ht="9.75">
      <c r="A48" s="83">
        <v>32</v>
      </c>
      <c r="B48" s="84" t="s">
        <v>88</v>
      </c>
      <c r="C48" s="85" t="s">
        <v>131</v>
      </c>
      <c r="D48" s="97" t="s">
        <v>218</v>
      </c>
      <c r="E48" s="87">
        <v>46</v>
      </c>
      <c r="F48" s="83" t="s">
        <v>119</v>
      </c>
      <c r="H48" s="88">
        <f>G48*E48</f>
        <v>0</v>
      </c>
      <c r="I48" s="113">
        <f>H48*0.2</f>
        <v>0</v>
      </c>
      <c r="J48" s="113">
        <f>H48*1.2</f>
        <v>0</v>
      </c>
    </row>
    <row r="49" spans="1:10" ht="9.75">
      <c r="A49" s="83">
        <v>33</v>
      </c>
      <c r="C49" s="85" t="s">
        <v>122</v>
      </c>
      <c r="D49" s="97" t="s">
        <v>245</v>
      </c>
      <c r="E49" s="87">
        <v>120</v>
      </c>
      <c r="F49" s="83" t="s">
        <v>116</v>
      </c>
      <c r="H49" s="88">
        <f t="shared" si="3"/>
        <v>0</v>
      </c>
      <c r="I49" s="113">
        <f t="shared" si="4"/>
        <v>0</v>
      </c>
      <c r="J49" s="113">
        <f t="shared" si="5"/>
        <v>0</v>
      </c>
    </row>
    <row r="50" spans="1:10" ht="9.75">
      <c r="A50" s="83">
        <v>34</v>
      </c>
      <c r="B50" s="84" t="s">
        <v>88</v>
      </c>
      <c r="C50" s="85" t="s">
        <v>123</v>
      </c>
      <c r="D50" s="97" t="s">
        <v>246</v>
      </c>
      <c r="E50" s="87">
        <v>120</v>
      </c>
      <c r="F50" s="83" t="s">
        <v>119</v>
      </c>
      <c r="H50" s="88">
        <f t="shared" si="3"/>
        <v>0</v>
      </c>
      <c r="I50" s="113">
        <f t="shared" si="4"/>
        <v>0</v>
      </c>
      <c r="J50" s="113">
        <f t="shared" si="5"/>
        <v>0</v>
      </c>
    </row>
    <row r="51" spans="1:10" ht="9.75">
      <c r="A51" s="83">
        <v>35</v>
      </c>
      <c r="B51" s="84" t="s">
        <v>88</v>
      </c>
      <c r="C51" s="85" t="s">
        <v>124</v>
      </c>
      <c r="D51" s="97" t="s">
        <v>209</v>
      </c>
      <c r="E51" s="87">
        <v>120</v>
      </c>
      <c r="F51" s="83" t="s">
        <v>119</v>
      </c>
      <c r="H51" s="88">
        <f t="shared" si="3"/>
        <v>0</v>
      </c>
      <c r="I51" s="113">
        <f t="shared" si="4"/>
        <v>0</v>
      </c>
      <c r="J51" s="113">
        <f t="shared" si="5"/>
        <v>0</v>
      </c>
    </row>
    <row r="52" spans="4:10" ht="9.75">
      <c r="D52" s="111" t="s">
        <v>222</v>
      </c>
      <c r="E52" s="108"/>
      <c r="H52" s="108">
        <f>SUM(H36:H51)</f>
        <v>0</v>
      </c>
      <c r="I52" s="115">
        <f>H52*0.2</f>
        <v>0</v>
      </c>
      <c r="J52" s="115">
        <f>H52*1.2</f>
        <v>0</v>
      </c>
    </row>
    <row r="53" spans="9:10" ht="9.75">
      <c r="I53" s="113"/>
      <c r="J53" s="113"/>
    </row>
    <row r="54" spans="9:10" ht="9.75">
      <c r="I54" s="113"/>
      <c r="J54" s="113"/>
    </row>
    <row r="55" spans="2:10" ht="9.75">
      <c r="B55" s="107" t="s">
        <v>230</v>
      </c>
      <c r="I55" s="113"/>
      <c r="J55" s="113"/>
    </row>
    <row r="56" spans="1:10" ht="20.25">
      <c r="A56" s="83">
        <v>36</v>
      </c>
      <c r="B56" s="84" t="s">
        <v>88</v>
      </c>
      <c r="C56" s="85" t="s">
        <v>132</v>
      </c>
      <c r="D56" s="97" t="s">
        <v>247</v>
      </c>
      <c r="E56" s="87">
        <v>608</v>
      </c>
      <c r="F56" s="83" t="s">
        <v>104</v>
      </c>
      <c r="H56" s="88">
        <f aca="true" t="shared" si="6" ref="H56:H61">G56*E56</f>
        <v>0</v>
      </c>
      <c r="I56" s="113">
        <f>H56*0.2</f>
        <v>0</v>
      </c>
      <c r="J56" s="113">
        <f aca="true" t="shared" si="7" ref="J56:J62">H56*1.2</f>
        <v>0</v>
      </c>
    </row>
    <row r="57" spans="1:10" ht="9.75">
      <c r="A57" s="83">
        <v>37</v>
      </c>
      <c r="B57" s="84" t="s">
        <v>88</v>
      </c>
      <c r="C57" s="85" t="s">
        <v>133</v>
      </c>
      <c r="D57" s="97" t="s">
        <v>134</v>
      </c>
      <c r="E57" s="87">
        <v>608</v>
      </c>
      <c r="F57" s="83" t="s">
        <v>104</v>
      </c>
      <c r="H57" s="88">
        <f t="shared" si="6"/>
        <v>0</v>
      </c>
      <c r="I57" s="113">
        <v>57</v>
      </c>
      <c r="J57" s="113">
        <f t="shared" si="7"/>
        <v>0</v>
      </c>
    </row>
    <row r="58" spans="1:10" ht="9.75">
      <c r="A58" s="83">
        <v>38</v>
      </c>
      <c r="B58" s="84" t="s">
        <v>88</v>
      </c>
      <c r="C58" s="85" t="s">
        <v>135</v>
      </c>
      <c r="D58" s="97" t="s">
        <v>248</v>
      </c>
      <c r="E58" s="87">
        <v>608</v>
      </c>
      <c r="F58" s="83" t="s">
        <v>104</v>
      </c>
      <c r="H58" s="88">
        <f t="shared" si="6"/>
        <v>0</v>
      </c>
      <c r="I58" s="113">
        <v>56</v>
      </c>
      <c r="J58" s="113">
        <f t="shared" si="7"/>
        <v>0</v>
      </c>
    </row>
    <row r="59" spans="1:10" ht="9.75">
      <c r="A59" s="83">
        <v>39</v>
      </c>
      <c r="B59" s="84" t="s">
        <v>88</v>
      </c>
      <c r="C59" s="85" t="s">
        <v>136</v>
      </c>
      <c r="D59" s="97" t="s">
        <v>137</v>
      </c>
      <c r="E59" s="87">
        <v>41.34</v>
      </c>
      <c r="F59" s="83" t="s">
        <v>138</v>
      </c>
      <c r="H59" s="88">
        <f t="shared" si="6"/>
        <v>0</v>
      </c>
      <c r="I59" s="113">
        <v>62</v>
      </c>
      <c r="J59" s="113">
        <f t="shared" si="7"/>
        <v>0</v>
      </c>
    </row>
    <row r="60" spans="1:10" ht="9.75">
      <c r="A60" s="83">
        <v>40</v>
      </c>
      <c r="B60" s="84" t="s">
        <v>88</v>
      </c>
      <c r="C60" s="85" t="s">
        <v>139</v>
      </c>
      <c r="D60" s="97" t="s">
        <v>140</v>
      </c>
      <c r="E60" s="87">
        <v>206.72</v>
      </c>
      <c r="F60" s="83" t="s">
        <v>138</v>
      </c>
      <c r="H60" s="88">
        <f t="shared" si="6"/>
        <v>0</v>
      </c>
      <c r="I60" s="113">
        <v>61</v>
      </c>
      <c r="J60" s="113">
        <f t="shared" si="7"/>
        <v>0</v>
      </c>
    </row>
    <row r="61" spans="1:10" ht="9.75">
      <c r="A61" s="83">
        <v>41</v>
      </c>
      <c r="B61" s="84" t="s">
        <v>88</v>
      </c>
      <c r="C61" s="85" t="s">
        <v>141</v>
      </c>
      <c r="D61" s="97" t="s">
        <v>142</v>
      </c>
      <c r="E61" s="87">
        <v>103.36</v>
      </c>
      <c r="F61" s="83" t="s">
        <v>138</v>
      </c>
      <c r="H61" s="88">
        <f t="shared" si="6"/>
        <v>0</v>
      </c>
      <c r="I61" s="113">
        <v>60</v>
      </c>
      <c r="J61" s="113">
        <f t="shared" si="7"/>
        <v>0</v>
      </c>
    </row>
    <row r="62" spans="4:10" ht="9.75">
      <c r="D62" s="111" t="s">
        <v>222</v>
      </c>
      <c r="E62" s="108"/>
      <c r="H62" s="108">
        <f>SUM(H56:H61)</f>
        <v>0</v>
      </c>
      <c r="I62" s="115">
        <f>H62*0.2</f>
        <v>0</v>
      </c>
      <c r="J62" s="115">
        <f t="shared" si="7"/>
        <v>0</v>
      </c>
    </row>
    <row r="63" spans="4:10" ht="9.75">
      <c r="D63" s="111"/>
      <c r="E63" s="108"/>
      <c r="H63" s="108"/>
      <c r="I63" s="113"/>
      <c r="J63" s="113"/>
    </row>
    <row r="64" spans="4:10" ht="9.75">
      <c r="D64" s="111" t="s">
        <v>148</v>
      </c>
      <c r="E64" s="109"/>
      <c r="H64" s="108">
        <f>H62+H52+H33</f>
        <v>0</v>
      </c>
      <c r="I64" s="115">
        <f>H64*0.2</f>
        <v>0</v>
      </c>
      <c r="J64" s="115">
        <f>H64*1.2</f>
        <v>0</v>
      </c>
    </row>
    <row r="65" spans="4:10" ht="9.75">
      <c r="D65" s="111"/>
      <c r="E65" s="109"/>
      <c r="H65" s="108"/>
      <c r="I65" s="115"/>
      <c r="J65" s="115"/>
    </row>
    <row r="66" spans="2:10" ht="9.75">
      <c r="B66" s="107" t="s">
        <v>149</v>
      </c>
      <c r="I66" s="113"/>
      <c r="J66" s="113"/>
    </row>
    <row r="67" spans="2:10" ht="9.75">
      <c r="B67" s="107"/>
      <c r="I67" s="113"/>
      <c r="J67" s="113"/>
    </row>
    <row r="68" spans="2:10" ht="9.75">
      <c r="B68" s="107" t="s">
        <v>224</v>
      </c>
      <c r="I68" s="113"/>
      <c r="J68" s="113"/>
    </row>
    <row r="69" spans="1:10" ht="9.75">
      <c r="A69" s="83">
        <v>42</v>
      </c>
      <c r="B69" s="84" t="s">
        <v>88</v>
      </c>
      <c r="C69" s="85" t="s">
        <v>125</v>
      </c>
      <c r="D69" s="97" t="s">
        <v>213</v>
      </c>
      <c r="E69" s="87">
        <v>24</v>
      </c>
      <c r="F69" s="83" t="s">
        <v>119</v>
      </c>
      <c r="H69" s="88">
        <f aca="true" t="shared" si="8" ref="H69:H84">G69*E69</f>
        <v>0</v>
      </c>
      <c r="I69" s="113">
        <f aca="true" t="shared" si="9" ref="I69:I84">H69*0.2</f>
        <v>0</v>
      </c>
      <c r="J69" s="113">
        <f aca="true" t="shared" si="10" ref="J69:J84">H69*1.2</f>
        <v>0</v>
      </c>
    </row>
    <row r="70" spans="1:10" ht="9.75">
      <c r="A70" s="83">
        <v>43</v>
      </c>
      <c r="C70" s="85" t="s">
        <v>125</v>
      </c>
      <c r="D70" s="97" t="s">
        <v>214</v>
      </c>
      <c r="E70" s="87">
        <v>18</v>
      </c>
      <c r="F70" s="83" t="s">
        <v>119</v>
      </c>
      <c r="H70" s="88">
        <f t="shared" si="8"/>
        <v>0</v>
      </c>
      <c r="I70" s="113">
        <f t="shared" si="9"/>
        <v>0</v>
      </c>
      <c r="J70" s="113">
        <f t="shared" si="10"/>
        <v>0</v>
      </c>
    </row>
    <row r="71" spans="1:10" ht="9.75">
      <c r="A71" s="83">
        <v>44</v>
      </c>
      <c r="C71" s="85" t="s">
        <v>125</v>
      </c>
      <c r="D71" s="97" t="s">
        <v>210</v>
      </c>
      <c r="E71" s="87">
        <v>70</v>
      </c>
      <c r="F71" s="83" t="s">
        <v>119</v>
      </c>
      <c r="H71" s="88">
        <f t="shared" si="8"/>
        <v>0</v>
      </c>
      <c r="I71" s="113">
        <f t="shared" si="9"/>
        <v>0</v>
      </c>
      <c r="J71" s="113">
        <f t="shared" si="10"/>
        <v>0</v>
      </c>
    </row>
    <row r="72" spans="1:10" ht="9.75">
      <c r="A72" s="83">
        <v>45</v>
      </c>
      <c r="C72" s="85" t="s">
        <v>125</v>
      </c>
      <c r="D72" s="97" t="s">
        <v>211</v>
      </c>
      <c r="E72" s="87">
        <v>6</v>
      </c>
      <c r="F72" s="83" t="s">
        <v>119</v>
      </c>
      <c r="H72" s="88">
        <f t="shared" si="8"/>
        <v>0</v>
      </c>
      <c r="I72" s="113">
        <f t="shared" si="9"/>
        <v>0</v>
      </c>
      <c r="J72" s="113">
        <f t="shared" si="10"/>
        <v>0</v>
      </c>
    </row>
    <row r="73" spans="1:10" ht="9.75">
      <c r="A73" s="83">
        <v>46</v>
      </c>
      <c r="C73" s="85" t="s">
        <v>126</v>
      </c>
      <c r="D73" s="97" t="s">
        <v>232</v>
      </c>
      <c r="E73" s="87">
        <v>18</v>
      </c>
      <c r="F73" s="83" t="s">
        <v>119</v>
      </c>
      <c r="H73" s="88">
        <f t="shared" si="8"/>
        <v>0</v>
      </c>
      <c r="I73" s="113">
        <f t="shared" si="9"/>
        <v>0</v>
      </c>
      <c r="J73" s="113">
        <f t="shared" si="10"/>
        <v>0</v>
      </c>
    </row>
    <row r="74" spans="1:10" ht="9.75">
      <c r="A74" s="83">
        <v>47</v>
      </c>
      <c r="B74" s="84" t="s">
        <v>88</v>
      </c>
      <c r="C74" s="85" t="s">
        <v>126</v>
      </c>
      <c r="D74" s="97" t="s">
        <v>233</v>
      </c>
      <c r="E74" s="87">
        <v>210</v>
      </c>
      <c r="F74" s="83" t="s">
        <v>119</v>
      </c>
      <c r="H74" s="88">
        <f t="shared" si="8"/>
        <v>0</v>
      </c>
      <c r="I74" s="113">
        <f t="shared" si="9"/>
        <v>0</v>
      </c>
      <c r="J74" s="113">
        <f t="shared" si="10"/>
        <v>0</v>
      </c>
    </row>
    <row r="75" spans="1:10" ht="9.75">
      <c r="A75" s="83">
        <v>48</v>
      </c>
      <c r="B75" s="84" t="s">
        <v>88</v>
      </c>
      <c r="D75" s="97" t="s">
        <v>187</v>
      </c>
      <c r="E75" s="87">
        <v>1</v>
      </c>
      <c r="F75" s="83" t="s">
        <v>91</v>
      </c>
      <c r="H75" s="88">
        <f t="shared" si="8"/>
        <v>0</v>
      </c>
      <c r="I75" s="113">
        <f t="shared" si="9"/>
        <v>0</v>
      </c>
      <c r="J75" s="113">
        <f t="shared" si="10"/>
        <v>0</v>
      </c>
    </row>
    <row r="76" spans="1:10" ht="9.75">
      <c r="A76" s="83">
        <v>49</v>
      </c>
      <c r="D76" s="97" t="s">
        <v>188</v>
      </c>
      <c r="E76" s="87">
        <v>1</v>
      </c>
      <c r="F76" s="83" t="s">
        <v>91</v>
      </c>
      <c r="H76" s="88">
        <f t="shared" si="8"/>
        <v>0</v>
      </c>
      <c r="I76" s="113">
        <f t="shared" si="9"/>
        <v>0</v>
      </c>
      <c r="J76" s="113">
        <f t="shared" si="10"/>
        <v>0</v>
      </c>
    </row>
    <row r="77" spans="1:10" ht="9.75">
      <c r="A77" s="83">
        <v>50</v>
      </c>
      <c r="B77" s="84" t="s">
        <v>88</v>
      </c>
      <c r="C77" s="85" t="s">
        <v>127</v>
      </c>
      <c r="D77" s="97" t="s">
        <v>234</v>
      </c>
      <c r="E77" s="87">
        <v>102</v>
      </c>
      <c r="F77" s="83" t="s">
        <v>178</v>
      </c>
      <c r="H77" s="88">
        <f t="shared" si="8"/>
        <v>0</v>
      </c>
      <c r="I77" s="113">
        <f t="shared" si="9"/>
        <v>0</v>
      </c>
      <c r="J77" s="113">
        <f t="shared" si="10"/>
        <v>0</v>
      </c>
    </row>
    <row r="78" spans="1:10" ht="9.75">
      <c r="A78" s="83">
        <v>51</v>
      </c>
      <c r="B78" s="84" t="s">
        <v>88</v>
      </c>
      <c r="C78" s="85" t="s">
        <v>128</v>
      </c>
      <c r="D78" s="97" t="s">
        <v>252</v>
      </c>
      <c r="E78" s="87">
        <v>1</v>
      </c>
      <c r="F78" s="83" t="s">
        <v>91</v>
      </c>
      <c r="H78" s="88">
        <f t="shared" si="8"/>
        <v>0</v>
      </c>
      <c r="I78" s="113">
        <f t="shared" si="9"/>
        <v>0</v>
      </c>
      <c r="J78" s="113">
        <f t="shared" si="10"/>
        <v>0</v>
      </c>
    </row>
    <row r="79" spans="1:10" ht="9.75">
      <c r="A79" s="83">
        <v>52</v>
      </c>
      <c r="B79" s="84" t="s">
        <v>88</v>
      </c>
      <c r="C79" s="85" t="s">
        <v>129</v>
      </c>
      <c r="D79" s="97" t="s">
        <v>130</v>
      </c>
      <c r="E79" s="87">
        <v>1</v>
      </c>
      <c r="F79" s="83" t="s">
        <v>91</v>
      </c>
      <c r="H79" s="88">
        <f t="shared" si="8"/>
        <v>0</v>
      </c>
      <c r="I79" s="113">
        <f t="shared" si="9"/>
        <v>0</v>
      </c>
      <c r="J79" s="113">
        <f t="shared" si="10"/>
        <v>0</v>
      </c>
    </row>
    <row r="80" spans="1:10" ht="9.75">
      <c r="A80" s="83">
        <v>53</v>
      </c>
      <c r="B80" s="84" t="s">
        <v>88</v>
      </c>
      <c r="C80" s="85" t="s">
        <v>253</v>
      </c>
      <c r="D80" s="97" t="s">
        <v>254</v>
      </c>
      <c r="E80" s="87">
        <v>46</v>
      </c>
      <c r="F80" s="83" t="s">
        <v>119</v>
      </c>
      <c r="H80" s="88">
        <f>G80*E80</f>
        <v>0</v>
      </c>
      <c r="I80" s="113">
        <f>H80*0.2</f>
        <v>0</v>
      </c>
      <c r="J80" s="113">
        <f>H80*1.2</f>
        <v>0</v>
      </c>
    </row>
    <row r="81" spans="1:10" ht="9.75">
      <c r="A81" s="83">
        <v>54</v>
      </c>
      <c r="B81" s="84" t="s">
        <v>88</v>
      </c>
      <c r="C81" s="85" t="s">
        <v>129</v>
      </c>
      <c r="D81" s="97" t="s">
        <v>255</v>
      </c>
      <c r="E81" s="87">
        <v>76</v>
      </c>
      <c r="F81" s="83" t="s">
        <v>119</v>
      </c>
      <c r="H81" s="88">
        <f>G81*E81</f>
        <v>0</v>
      </c>
      <c r="I81" s="113">
        <f>H81*0.2</f>
        <v>0</v>
      </c>
      <c r="J81" s="113">
        <f>H81*1.2</f>
        <v>0</v>
      </c>
    </row>
    <row r="82" spans="1:10" ht="9.75">
      <c r="A82" s="83">
        <v>55</v>
      </c>
      <c r="B82" s="84" t="s">
        <v>88</v>
      </c>
      <c r="C82" s="85" t="s">
        <v>131</v>
      </c>
      <c r="D82" s="97" t="s">
        <v>184</v>
      </c>
      <c r="E82" s="87">
        <v>46</v>
      </c>
      <c r="F82" s="83" t="s">
        <v>119</v>
      </c>
      <c r="H82" s="88">
        <f t="shared" si="8"/>
        <v>0</v>
      </c>
      <c r="I82" s="113">
        <f t="shared" si="9"/>
        <v>0</v>
      </c>
      <c r="J82" s="113">
        <f t="shared" si="10"/>
        <v>0</v>
      </c>
    </row>
    <row r="83" spans="1:10" ht="9.75">
      <c r="A83" s="83">
        <v>56</v>
      </c>
      <c r="B83" s="84" t="s">
        <v>88</v>
      </c>
      <c r="D83" s="97" t="s">
        <v>186</v>
      </c>
      <c r="E83" s="87">
        <v>1</v>
      </c>
      <c r="F83" s="83" t="s">
        <v>91</v>
      </c>
      <c r="H83" s="88">
        <f>G83*E83</f>
        <v>0</v>
      </c>
      <c r="I83" s="113">
        <f>H83*0.2</f>
        <v>0</v>
      </c>
      <c r="J83" s="113">
        <f>H83*1.2</f>
        <v>0</v>
      </c>
    </row>
    <row r="84" spans="1:10" ht="9.75">
      <c r="A84" s="83">
        <v>57</v>
      </c>
      <c r="B84" s="84" t="s">
        <v>88</v>
      </c>
      <c r="D84" s="97" t="s">
        <v>185</v>
      </c>
      <c r="E84" s="87">
        <v>1</v>
      </c>
      <c r="F84" s="83" t="s">
        <v>91</v>
      </c>
      <c r="H84" s="88">
        <f t="shared" si="8"/>
        <v>0</v>
      </c>
      <c r="I84" s="113">
        <f t="shared" si="9"/>
        <v>0</v>
      </c>
      <c r="J84" s="113">
        <f t="shared" si="10"/>
        <v>0</v>
      </c>
    </row>
    <row r="85" spans="4:10" ht="9.75">
      <c r="D85" s="111" t="s">
        <v>221</v>
      </c>
      <c r="E85" s="108"/>
      <c r="H85" s="108">
        <f>SUM(H69:H84)</f>
        <v>0</v>
      </c>
      <c r="I85" s="115">
        <f>H85*0.2</f>
        <v>0</v>
      </c>
      <c r="J85" s="115">
        <f>H85*1.2</f>
        <v>0</v>
      </c>
    </row>
    <row r="86" spans="4:10" ht="9.75">
      <c r="D86" s="111"/>
      <c r="E86" s="108"/>
      <c r="H86" s="108"/>
      <c r="I86" s="115"/>
      <c r="J86" s="115"/>
    </row>
    <row r="87" spans="2:10" ht="9.75">
      <c r="B87" s="107" t="s">
        <v>225</v>
      </c>
      <c r="I87" s="113"/>
      <c r="J87" s="113"/>
    </row>
    <row r="88" spans="1:10" ht="9.75">
      <c r="A88" s="83">
        <v>58</v>
      </c>
      <c r="B88" s="84" t="s">
        <v>88</v>
      </c>
      <c r="C88" s="85" t="s">
        <v>153</v>
      </c>
      <c r="D88" s="97" t="s">
        <v>250</v>
      </c>
      <c r="E88" s="87">
        <v>608</v>
      </c>
      <c r="F88" s="83" t="s">
        <v>104</v>
      </c>
      <c r="H88" s="88">
        <f aca="true" t="shared" si="11" ref="H88:H96">G88*E88</f>
        <v>0</v>
      </c>
      <c r="I88" s="113">
        <f aca="true" t="shared" si="12" ref="I88:I96">H88*0.2</f>
        <v>0</v>
      </c>
      <c r="J88" s="113">
        <f aca="true" t="shared" si="13" ref="J88:J96">H88*1.2</f>
        <v>0</v>
      </c>
    </row>
    <row r="89" spans="1:10" ht="30">
      <c r="A89" s="83">
        <v>59</v>
      </c>
      <c r="B89" s="84" t="s">
        <v>88</v>
      </c>
      <c r="C89" s="85" t="s">
        <v>154</v>
      </c>
      <c r="D89" s="97" t="s">
        <v>193</v>
      </c>
      <c r="E89" s="87">
        <v>608</v>
      </c>
      <c r="F89" s="83" t="s">
        <v>104</v>
      </c>
      <c r="H89" s="88">
        <f t="shared" si="11"/>
        <v>0</v>
      </c>
      <c r="I89" s="113">
        <f t="shared" si="12"/>
        <v>0</v>
      </c>
      <c r="J89" s="113">
        <f t="shared" si="13"/>
        <v>0</v>
      </c>
    </row>
    <row r="90" spans="1:10" ht="9.75">
      <c r="A90" s="83">
        <v>60</v>
      </c>
      <c r="D90" s="97" t="s">
        <v>190</v>
      </c>
      <c r="E90" s="87">
        <v>1</v>
      </c>
      <c r="F90" s="83" t="s">
        <v>91</v>
      </c>
      <c r="H90" s="88">
        <f>G90*E90</f>
        <v>0</v>
      </c>
      <c r="I90" s="113">
        <f>H90*0.2</f>
        <v>0</v>
      </c>
      <c r="J90" s="113">
        <f>H90*1.2</f>
        <v>0</v>
      </c>
    </row>
    <row r="91" spans="1:10" ht="9.75">
      <c r="A91" s="83">
        <v>61</v>
      </c>
      <c r="B91" s="84" t="s">
        <v>88</v>
      </c>
      <c r="C91" s="85" t="s">
        <v>155</v>
      </c>
      <c r="D91" s="97" t="s">
        <v>156</v>
      </c>
      <c r="E91" s="87">
        <v>118.8</v>
      </c>
      <c r="F91" s="83" t="s">
        <v>105</v>
      </c>
      <c r="H91" s="88">
        <f t="shared" si="11"/>
        <v>0</v>
      </c>
      <c r="I91" s="113">
        <f t="shared" si="12"/>
        <v>0</v>
      </c>
      <c r="J91" s="113">
        <f t="shared" si="13"/>
        <v>0</v>
      </c>
    </row>
    <row r="92" spans="1:10" ht="9.75">
      <c r="A92" s="83">
        <v>62</v>
      </c>
      <c r="B92" s="84" t="s">
        <v>88</v>
      </c>
      <c r="C92" s="85" t="s">
        <v>157</v>
      </c>
      <c r="D92" s="97" t="s">
        <v>158</v>
      </c>
      <c r="E92" s="87">
        <v>297</v>
      </c>
      <c r="F92" s="83" t="s">
        <v>116</v>
      </c>
      <c r="H92" s="88">
        <f t="shared" si="11"/>
        <v>0</v>
      </c>
      <c r="I92" s="113">
        <f t="shared" si="12"/>
        <v>0</v>
      </c>
      <c r="J92" s="113">
        <f t="shared" si="13"/>
        <v>0</v>
      </c>
    </row>
    <row r="93" spans="1:10" ht="9.75">
      <c r="A93" s="83">
        <v>63</v>
      </c>
      <c r="D93" s="97" t="s">
        <v>216</v>
      </c>
      <c r="E93" s="87">
        <v>1</v>
      </c>
      <c r="F93" s="83" t="s">
        <v>91</v>
      </c>
      <c r="H93" s="88">
        <f>G93*E93</f>
        <v>0</v>
      </c>
      <c r="I93" s="113">
        <f>H93*0.2</f>
        <v>0</v>
      </c>
      <c r="J93" s="113">
        <f>H93*1.2</f>
        <v>0</v>
      </c>
    </row>
    <row r="94" spans="1:10" ht="9.75">
      <c r="A94" s="83">
        <v>64</v>
      </c>
      <c r="B94" s="84" t="s">
        <v>88</v>
      </c>
      <c r="C94" s="85" t="s">
        <v>152</v>
      </c>
      <c r="D94" s="97" t="s">
        <v>198</v>
      </c>
      <c r="E94" s="87">
        <v>608</v>
      </c>
      <c r="F94" s="83" t="s">
        <v>104</v>
      </c>
      <c r="H94" s="88">
        <f>G94*E94</f>
        <v>0</v>
      </c>
      <c r="I94" s="113">
        <f>H94*0.2</f>
        <v>0</v>
      </c>
      <c r="J94" s="113">
        <f>H94*1.2</f>
        <v>0</v>
      </c>
    </row>
    <row r="95" spans="1:10" ht="9.75">
      <c r="A95" s="83">
        <v>65</v>
      </c>
      <c r="D95" s="97" t="s">
        <v>217</v>
      </c>
      <c r="E95" s="87">
        <v>301.8</v>
      </c>
      <c r="F95" s="83" t="s">
        <v>116</v>
      </c>
      <c r="H95" s="88">
        <f>G95*E95</f>
        <v>0</v>
      </c>
      <c r="I95" s="113">
        <f>H95*0.2</f>
        <v>0</v>
      </c>
      <c r="J95" s="113">
        <f>H95*1.2</f>
        <v>0</v>
      </c>
    </row>
    <row r="96" spans="1:10" ht="9.75">
      <c r="A96" s="83">
        <v>66</v>
      </c>
      <c r="B96" s="84" t="s">
        <v>88</v>
      </c>
      <c r="C96" s="85" t="s">
        <v>159</v>
      </c>
      <c r="D96" s="97" t="s">
        <v>194</v>
      </c>
      <c r="E96" s="87">
        <v>15.2</v>
      </c>
      <c r="F96" s="83" t="s">
        <v>138</v>
      </c>
      <c r="H96" s="88">
        <f t="shared" si="11"/>
        <v>0</v>
      </c>
      <c r="I96" s="113">
        <f t="shared" si="12"/>
        <v>0</v>
      </c>
      <c r="J96" s="113">
        <f t="shared" si="13"/>
        <v>0</v>
      </c>
    </row>
    <row r="97" spans="1:10" ht="9.75">
      <c r="A97" s="83">
        <v>67</v>
      </c>
      <c r="D97" s="97" t="s">
        <v>189</v>
      </c>
      <c r="E97" s="87">
        <v>1</v>
      </c>
      <c r="F97" s="83" t="s">
        <v>91</v>
      </c>
      <c r="H97" s="88">
        <f>G97*E97</f>
        <v>0</v>
      </c>
      <c r="I97" s="113">
        <f>H97*0.2</f>
        <v>0</v>
      </c>
      <c r="J97" s="113">
        <f>H97*1.2</f>
        <v>0</v>
      </c>
    </row>
    <row r="98" spans="1:10" ht="9.75">
      <c r="A98" s="83">
        <v>68</v>
      </c>
      <c r="B98" s="84" t="s">
        <v>88</v>
      </c>
      <c r="C98" s="85" t="s">
        <v>150</v>
      </c>
      <c r="D98" s="97" t="s">
        <v>151</v>
      </c>
      <c r="E98" s="87">
        <v>608</v>
      </c>
      <c r="F98" s="83" t="s">
        <v>104</v>
      </c>
      <c r="H98" s="88">
        <f>G98*E98</f>
        <v>0</v>
      </c>
      <c r="I98" s="113">
        <f>H98*0.2</f>
        <v>0</v>
      </c>
      <c r="J98" s="113">
        <f>H98*1.2</f>
        <v>0</v>
      </c>
    </row>
    <row r="99" spans="4:10" ht="9.75">
      <c r="D99" s="111" t="s">
        <v>220</v>
      </c>
      <c r="E99" s="108"/>
      <c r="H99" s="108">
        <f>SUM(H88:H98)</f>
        <v>0</v>
      </c>
      <c r="I99" s="115">
        <f>SUM(I88:I97)</f>
        <v>0</v>
      </c>
      <c r="J99" s="115">
        <f>SUM(J88:J98)</f>
        <v>0</v>
      </c>
    </row>
    <row r="100" spans="4:10" ht="9.75">
      <c r="D100" s="111"/>
      <c r="E100" s="108"/>
      <c r="H100" s="108"/>
      <c r="I100" s="115"/>
      <c r="J100" s="115"/>
    </row>
    <row r="101" spans="2:10" ht="9.75">
      <c r="B101" s="107" t="s">
        <v>226</v>
      </c>
      <c r="I101" s="113"/>
      <c r="J101" s="113"/>
    </row>
    <row r="102" spans="1:10" ht="11.25" customHeight="1">
      <c r="A102" s="83">
        <v>69</v>
      </c>
      <c r="C102" s="85" t="s">
        <v>143</v>
      </c>
      <c r="D102" s="97" t="s">
        <v>231</v>
      </c>
      <c r="E102" s="87">
        <v>4</v>
      </c>
      <c r="F102" s="83" t="s">
        <v>119</v>
      </c>
      <c r="H102" s="88">
        <f>G102*E102</f>
        <v>0</v>
      </c>
      <c r="I102" s="113">
        <f>H102*0.2</f>
        <v>0</v>
      </c>
      <c r="J102" s="113">
        <f>H102*1.2</f>
        <v>0</v>
      </c>
    </row>
    <row r="103" spans="1:10" ht="20.25">
      <c r="A103" s="83">
        <v>70</v>
      </c>
      <c r="C103" s="85" t="s">
        <v>144</v>
      </c>
      <c r="D103" s="97" t="s">
        <v>212</v>
      </c>
      <c r="E103" s="87">
        <v>4</v>
      </c>
      <c r="F103" s="83" t="s">
        <v>145</v>
      </c>
      <c r="H103" s="88">
        <f>G103*E103</f>
        <v>0</v>
      </c>
      <c r="I103" s="113">
        <f>H103*0.2</f>
        <v>0</v>
      </c>
      <c r="J103" s="113">
        <f>H103*1.2</f>
        <v>0</v>
      </c>
    </row>
    <row r="104" spans="1:10" ht="9.75">
      <c r="A104" s="83">
        <v>71</v>
      </c>
      <c r="C104" s="85" t="s">
        <v>146</v>
      </c>
      <c r="D104" s="97" t="s">
        <v>191</v>
      </c>
      <c r="E104" s="87">
        <v>1</v>
      </c>
      <c r="F104" s="83" t="s">
        <v>91</v>
      </c>
      <c r="H104" s="88">
        <f>G104*E104</f>
        <v>0</v>
      </c>
      <c r="I104" s="113">
        <f>H104*0.2</f>
        <v>0</v>
      </c>
      <c r="J104" s="113">
        <f>H104*1.2</f>
        <v>0</v>
      </c>
    </row>
    <row r="105" spans="1:10" ht="9.75">
      <c r="A105" s="83">
        <v>72</v>
      </c>
      <c r="C105" s="85" t="s">
        <v>147</v>
      </c>
      <c r="D105" s="97" t="s">
        <v>251</v>
      </c>
      <c r="E105" s="87">
        <v>1</v>
      </c>
      <c r="F105" s="83" t="s">
        <v>91</v>
      </c>
      <c r="H105" s="88">
        <f>G105*E105</f>
        <v>0</v>
      </c>
      <c r="I105" s="113">
        <f>H105*0.2</f>
        <v>0</v>
      </c>
      <c r="J105" s="113">
        <f>H105*1.2</f>
        <v>0</v>
      </c>
    </row>
    <row r="106" spans="4:10" ht="9.75">
      <c r="D106" s="111" t="s">
        <v>219</v>
      </c>
      <c r="E106" s="108"/>
      <c r="H106" s="108">
        <f>SUM(H102:H105)</f>
        <v>0</v>
      </c>
      <c r="I106" s="115">
        <f>H106*0.2</f>
        <v>0</v>
      </c>
      <c r="J106" s="115">
        <f>SUM(J102:J105)</f>
        <v>0</v>
      </c>
    </row>
    <row r="107" spans="9:10" ht="9.75">
      <c r="I107" s="113"/>
      <c r="J107" s="113"/>
    </row>
    <row r="108" spans="2:10" ht="9.75">
      <c r="B108" s="107" t="s">
        <v>227</v>
      </c>
      <c r="I108" s="113"/>
      <c r="J108" s="113"/>
    </row>
    <row r="109" spans="1:10" ht="9.75">
      <c r="A109" s="83">
        <v>73</v>
      </c>
      <c r="B109" s="84" t="s">
        <v>88</v>
      </c>
      <c r="C109" s="85" t="s">
        <v>161</v>
      </c>
      <c r="D109" s="97" t="s">
        <v>197</v>
      </c>
      <c r="E109" s="87">
        <v>1</v>
      </c>
      <c r="F109" s="83" t="s">
        <v>91</v>
      </c>
      <c r="H109" s="88">
        <f>G109*E109</f>
        <v>0</v>
      </c>
      <c r="I109" s="113">
        <f>H109*0.2</f>
        <v>0</v>
      </c>
      <c r="J109" s="113">
        <f>H109*1.2</f>
        <v>0</v>
      </c>
    </row>
    <row r="110" spans="1:10" ht="9.75">
      <c r="A110" s="83">
        <v>74</v>
      </c>
      <c r="B110" s="84" t="s">
        <v>88</v>
      </c>
      <c r="C110" s="85" t="s">
        <v>162</v>
      </c>
      <c r="D110" s="97" t="s">
        <v>196</v>
      </c>
      <c r="E110" s="87">
        <v>1</v>
      </c>
      <c r="F110" s="83" t="s">
        <v>91</v>
      </c>
      <c r="H110" s="88">
        <f>G110*E110</f>
        <v>0</v>
      </c>
      <c r="I110" s="113">
        <f>H110*0.2</f>
        <v>0</v>
      </c>
      <c r="J110" s="113">
        <f>H110*1.2</f>
        <v>0</v>
      </c>
    </row>
    <row r="111" spans="1:10" ht="9.75">
      <c r="A111" s="83">
        <v>75</v>
      </c>
      <c r="B111" s="84" t="s">
        <v>88</v>
      </c>
      <c r="C111" s="85" t="s">
        <v>163</v>
      </c>
      <c r="D111" s="97" t="s">
        <v>206</v>
      </c>
      <c r="E111" s="87">
        <v>2</v>
      </c>
      <c r="F111" s="83" t="s">
        <v>119</v>
      </c>
      <c r="H111" s="88">
        <f>G111*E111</f>
        <v>0</v>
      </c>
      <c r="I111" s="113">
        <f>H111*0.2</f>
        <v>0</v>
      </c>
      <c r="J111" s="113">
        <f>H111*1.2</f>
        <v>0</v>
      </c>
    </row>
    <row r="112" spans="1:10" ht="9.75">
      <c r="A112" s="83">
        <v>76</v>
      </c>
      <c r="B112" s="84" t="s">
        <v>88</v>
      </c>
      <c r="C112" s="85" t="s">
        <v>164</v>
      </c>
      <c r="D112" s="97" t="s">
        <v>195</v>
      </c>
      <c r="E112" s="87">
        <v>2</v>
      </c>
      <c r="F112" s="83" t="s">
        <v>119</v>
      </c>
      <c r="H112" s="88">
        <f>G112*E112</f>
        <v>0</v>
      </c>
      <c r="I112" s="113">
        <f>H112*0.2</f>
        <v>0</v>
      </c>
      <c r="J112" s="113">
        <f>H112*1.2</f>
        <v>0</v>
      </c>
    </row>
    <row r="113" spans="4:10" ht="9.75">
      <c r="D113" s="111" t="s">
        <v>223</v>
      </c>
      <c r="E113" s="108"/>
      <c r="H113" s="108">
        <f>SUM(H109:H112)</f>
        <v>0</v>
      </c>
      <c r="I113" s="115">
        <f>H113*0.2</f>
        <v>0</v>
      </c>
      <c r="J113" s="108">
        <f>H113*1.2</f>
        <v>0</v>
      </c>
    </row>
    <row r="114" spans="9:10" ht="9.75">
      <c r="I114" s="113"/>
      <c r="J114" s="88"/>
    </row>
    <row r="115" spans="4:10" ht="9.75">
      <c r="D115" s="111" t="s">
        <v>160</v>
      </c>
      <c r="E115" s="109"/>
      <c r="H115" s="108">
        <f>H113+H106+H99+H85</f>
        <v>0</v>
      </c>
      <c r="I115" s="115">
        <f>H115*0.2</f>
        <v>0</v>
      </c>
      <c r="J115" s="115">
        <f>H115*1.2</f>
        <v>0</v>
      </c>
    </row>
    <row r="116" spans="9:10" ht="9.75">
      <c r="I116" s="113"/>
      <c r="J116" s="88"/>
    </row>
    <row r="117" spans="4:10" ht="12">
      <c r="D117" s="117" t="s">
        <v>165</v>
      </c>
      <c r="E117" s="108"/>
      <c r="H117" s="116">
        <f>H64+H115</f>
        <v>0</v>
      </c>
      <c r="I117" s="118">
        <f>H117*0.2</f>
        <v>0</v>
      </c>
      <c r="J117" s="116">
        <f>H117*1.2</f>
        <v>0</v>
      </c>
    </row>
    <row r="118" spans="9:10" ht="9.75">
      <c r="I118" s="113"/>
      <c r="J118" s="88"/>
    </row>
    <row r="119" spans="9:10" ht="9.75">
      <c r="I119" s="113"/>
      <c r="J119" s="88"/>
    </row>
  </sheetData>
  <sheetProtection/>
  <mergeCells count="3">
    <mergeCell ref="F9:F10"/>
    <mergeCell ref="H9:H10"/>
    <mergeCell ref="J9:J10"/>
  </mergeCells>
  <printOptions horizontalCentered="1"/>
  <pageMargins left="0.3641666666666667" right="0.25875" top="0.46958333333333335" bottom="0.46958333333333335" header="0.5118110236220472" footer="0.35433070866141736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2019-09-17T22:25:05Z</dcterms:created>
  <dcterms:modified xsi:type="dcterms:W3CDTF">2020-02-27T23:31:12Z</dcterms:modified>
  <cp:category/>
  <cp:version/>
  <cp:contentType/>
  <cp:contentStatus/>
</cp:coreProperties>
</file>